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anis\Desktop\CSS PODKROVÍ\"/>
    </mc:Choice>
  </mc:AlternateContent>
  <bookViews>
    <workbookView xWindow="0" yWindow="0" windowWidth="0" windowHeight="0"/>
  </bookViews>
  <sheets>
    <sheet name="Rekapitulace stavby" sheetId="1" r:id="rId1"/>
    <sheet name="1922a - Bourací práce" sheetId="2" r:id="rId2"/>
    <sheet name="1922b - Stavební práce" sheetId="3" r:id="rId3"/>
    <sheet name="1922c - Zdravotechnika a ÚT" sheetId="4" r:id="rId4"/>
    <sheet name="1922d - Elektroinstalace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'1922a - Bourací práce'!$C$132:$K$194</definedName>
    <definedName name="_xlnm.Print_Area" localSheetId="1">'1922a - Bourací práce'!$C$4:$J$76,'1922a - Bourací práce'!$C$82:$J$114,'1922a - Bourací práce'!$C$120:$K$194</definedName>
    <definedName name="_xlnm.Print_Titles" localSheetId="1">'1922a - Bourací práce'!$132:$132</definedName>
    <definedName name="_xlnm._FilterDatabase" localSheetId="2" hidden="1">'1922b - Stavební práce'!$C$136:$K$247</definedName>
    <definedName name="_xlnm.Print_Area" localSheetId="2">'1922b - Stavební práce'!$C$4:$J$76,'1922b - Stavební práce'!$C$82:$J$118,'1922b - Stavební práce'!$C$124:$K$247</definedName>
    <definedName name="_xlnm.Print_Titles" localSheetId="2">'1922b - Stavební práce'!$136:$136</definedName>
    <definedName name="_xlnm._FilterDatabase" localSheetId="3" hidden="1">'1922c - Zdravotechnika a ÚT'!$C$117:$K$121</definedName>
    <definedName name="_xlnm.Print_Area" localSheetId="3">'1922c - Zdravotechnika a ÚT'!$C$4:$J$76,'1922c - Zdravotechnika a ÚT'!$C$82:$J$99,'1922c - Zdravotechnika a ÚT'!$C$105:$K$121</definedName>
    <definedName name="_xlnm.Print_Titles" localSheetId="3">'1922c - Zdravotechnika a ÚT'!$117:$117</definedName>
    <definedName name="_xlnm._FilterDatabase" localSheetId="4" hidden="1">'1922d - Elektroinstalace'!$C$117:$K$121</definedName>
    <definedName name="_xlnm.Print_Area" localSheetId="4">'1922d - Elektroinstalace'!$C$4:$J$76,'1922d - Elektroinstalace'!$C$82:$J$99,'1922d - Elektroinstalace'!$C$105:$K$121</definedName>
    <definedName name="_xlnm.Print_Titles" localSheetId="4">'1922d - Elektroinstalace'!$117:$117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1"/>
  <c r="BH121"/>
  <c r="BG121"/>
  <c r="BE121"/>
  <c r="T121"/>
  <c r="T120"/>
  <c r="T119"/>
  <c r="T118"/>
  <c r="R121"/>
  <c r="R120"/>
  <c r="R119"/>
  <c r="R118"/>
  <c r="P121"/>
  <c r="P120"/>
  <c r="P119"/>
  <c r="P118"/>
  <c i="1" r="AU98"/>
  <c i="5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4" r="J37"/>
  <c r="J36"/>
  <c i="1" r="AY97"/>
  <c i="4" r="J35"/>
  <c i="1" r="AX97"/>
  <c i="4" r="BI121"/>
  <c r="BH121"/>
  <c r="BG121"/>
  <c r="BE121"/>
  <c r="T121"/>
  <c r="T120"/>
  <c r="T119"/>
  <c r="T118"/>
  <c r="R121"/>
  <c r="R120"/>
  <c r="R119"/>
  <c r="R118"/>
  <c r="P121"/>
  <c r="P120"/>
  <c r="P119"/>
  <c r="P118"/>
  <c i="1" r="AU97"/>
  <c i="4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3" r="J37"/>
  <c r="J36"/>
  <c i="1" r="AY96"/>
  <c i="3" r="J35"/>
  <c i="1" r="AX96"/>
  <c i="3" r="BI247"/>
  <c r="BH247"/>
  <c r="BG247"/>
  <c r="BE247"/>
  <c r="T247"/>
  <c r="T246"/>
  <c r="R247"/>
  <c r="R246"/>
  <c r="P247"/>
  <c r="P246"/>
  <c r="BI245"/>
  <c r="BH245"/>
  <c r="BG245"/>
  <c r="BE245"/>
  <c r="T245"/>
  <c r="R245"/>
  <c r="P245"/>
  <c r="BI244"/>
  <c r="BH244"/>
  <c r="BG244"/>
  <c r="BE244"/>
  <c r="T244"/>
  <c r="R244"/>
  <c r="P244"/>
  <c r="BI242"/>
  <c r="BH242"/>
  <c r="BG242"/>
  <c r="BE242"/>
  <c r="T242"/>
  <c r="T241"/>
  <c r="R242"/>
  <c r="R241"/>
  <c r="P242"/>
  <c r="P241"/>
  <c r="BI239"/>
  <c r="BH239"/>
  <c r="BG239"/>
  <c r="BE239"/>
  <c r="T239"/>
  <c r="T238"/>
  <c r="T237"/>
  <c r="R239"/>
  <c r="R238"/>
  <c r="R237"/>
  <c r="P239"/>
  <c r="P238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6"/>
  <c r="BH156"/>
  <c r="BG156"/>
  <c r="BE156"/>
  <c r="T156"/>
  <c r="T155"/>
  <c r="R156"/>
  <c r="R155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J134"/>
  <c r="J133"/>
  <c r="F133"/>
  <c r="F131"/>
  <c r="E129"/>
  <c r="J92"/>
  <c r="J91"/>
  <c r="F91"/>
  <c r="F89"/>
  <c r="E87"/>
  <c r="J18"/>
  <c r="E18"/>
  <c r="F134"/>
  <c r="J17"/>
  <c r="J12"/>
  <c r="J89"/>
  <c r="E7"/>
  <c r="E85"/>
  <c i="2" r="J37"/>
  <c r="J36"/>
  <c i="1" r="AY95"/>
  <c i="2" r="J35"/>
  <c i="1" r="AX95"/>
  <c i="2" r="BI194"/>
  <c r="BH194"/>
  <c r="BG194"/>
  <c r="BE194"/>
  <c r="T194"/>
  <c r="T193"/>
  <c r="R194"/>
  <c r="R193"/>
  <c r="P194"/>
  <c r="P193"/>
  <c r="BI192"/>
  <c r="BH192"/>
  <c r="BG192"/>
  <c r="BE192"/>
  <c r="T192"/>
  <c r="T191"/>
  <c r="T190"/>
  <c r="R192"/>
  <c r="R191"/>
  <c r="R190"/>
  <c r="P192"/>
  <c r="P191"/>
  <c r="P190"/>
  <c r="BI189"/>
  <c r="BH189"/>
  <c r="BG189"/>
  <c r="BE189"/>
  <c r="T189"/>
  <c r="T188"/>
  <c r="R189"/>
  <c r="R188"/>
  <c r="P189"/>
  <c r="P188"/>
  <c r="BI187"/>
  <c r="BH187"/>
  <c r="BG187"/>
  <c r="BE187"/>
  <c r="T187"/>
  <c r="T186"/>
  <c r="R187"/>
  <c r="R186"/>
  <c r="P187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T179"/>
  <c r="R180"/>
  <c r="R179"/>
  <c r="P180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T167"/>
  <c r="R168"/>
  <c r="R167"/>
  <c r="P168"/>
  <c r="P167"/>
  <c r="BI166"/>
  <c r="BH166"/>
  <c r="BG166"/>
  <c r="BE166"/>
  <c r="T166"/>
  <c r="T165"/>
  <c r="R166"/>
  <c r="R165"/>
  <c r="P166"/>
  <c r="P165"/>
  <c r="BI164"/>
  <c r="BH164"/>
  <c r="BG164"/>
  <c r="BE164"/>
  <c r="T164"/>
  <c r="T163"/>
  <c r="R164"/>
  <c r="R163"/>
  <c r="P164"/>
  <c r="P163"/>
  <c r="BI162"/>
  <c r="BH162"/>
  <c r="BG162"/>
  <c r="BE162"/>
  <c r="T162"/>
  <c r="T161"/>
  <c r="R162"/>
  <c r="R161"/>
  <c r="P162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J130"/>
  <c r="J129"/>
  <c r="F129"/>
  <c r="F127"/>
  <c r="E125"/>
  <c r="J92"/>
  <c r="J91"/>
  <c r="F91"/>
  <c r="F89"/>
  <c r="E87"/>
  <c r="J18"/>
  <c r="E18"/>
  <c r="F92"/>
  <c r="J17"/>
  <c r="J12"/>
  <c r="J127"/>
  <c r="E7"/>
  <c r="E123"/>
  <c i="1" r="L90"/>
  <c r="AM90"/>
  <c r="AM89"/>
  <c r="L89"/>
  <c r="AM87"/>
  <c r="L87"/>
  <c r="L85"/>
  <c r="L84"/>
  <c i="5" r="BK121"/>
  <c r="J121"/>
  <c i="4" r="BK121"/>
  <c r="J121"/>
  <c i="3" r="BK247"/>
  <c r="J247"/>
  <c r="BK245"/>
  <c r="J244"/>
  <c r="J242"/>
  <c r="BK239"/>
  <c r="BK236"/>
  <c r="BK235"/>
  <c r="BK234"/>
  <c r="BK233"/>
  <c r="J230"/>
  <c r="J229"/>
  <c r="J228"/>
  <c r="J227"/>
  <c r="BK226"/>
  <c r="J225"/>
  <c r="J223"/>
  <c r="J222"/>
  <c r="BK221"/>
  <c r="BK220"/>
  <c r="J219"/>
  <c r="BK218"/>
  <c r="J216"/>
  <c r="J215"/>
  <c r="BK214"/>
  <c r="J213"/>
  <c r="BK212"/>
  <c r="J211"/>
  <c r="BK210"/>
  <c r="J209"/>
  <c r="J208"/>
  <c r="J207"/>
  <c r="J206"/>
  <c r="J205"/>
  <c r="BK204"/>
  <c r="BK203"/>
  <c r="BK202"/>
  <c r="J201"/>
  <c r="BK199"/>
  <c r="BK198"/>
  <c r="BK197"/>
  <c r="J196"/>
  <c r="BK186"/>
  <c r="BK185"/>
  <c r="BK184"/>
  <c r="J180"/>
  <c r="BK175"/>
  <c r="J174"/>
  <c r="BK171"/>
  <c r="BK169"/>
  <c r="J168"/>
  <c r="BK165"/>
  <c r="BK162"/>
  <c r="J161"/>
  <c r="J160"/>
  <c r="J156"/>
  <c r="J154"/>
  <c r="J149"/>
  <c r="J145"/>
  <c r="BK142"/>
  <c i="2" r="J185"/>
  <c r="BK184"/>
  <c r="J183"/>
  <c r="BK180"/>
  <c r="J173"/>
  <c r="J172"/>
  <c r="BK170"/>
  <c r="BK168"/>
  <c r="J166"/>
  <c r="BK156"/>
  <c r="J154"/>
  <c r="J151"/>
  <c r="J149"/>
  <c r="J148"/>
  <c r="BK147"/>
  <c r="J146"/>
  <c r="BK144"/>
  <c r="BK143"/>
  <c r="J142"/>
  <c r="BK141"/>
  <c r="BK140"/>
  <c r="J139"/>
  <c i="3" r="J245"/>
  <c r="BK244"/>
  <c r="BK242"/>
  <c r="J239"/>
  <c r="J236"/>
  <c r="J235"/>
  <c r="J234"/>
  <c r="J233"/>
  <c r="BK232"/>
  <c r="J232"/>
  <c r="BK230"/>
  <c r="BK229"/>
  <c r="BK228"/>
  <c r="BK227"/>
  <c r="J226"/>
  <c r="BK225"/>
  <c r="BK223"/>
  <c r="BK222"/>
  <c r="J221"/>
  <c r="J220"/>
  <c r="BK219"/>
  <c r="J218"/>
  <c r="BK216"/>
  <c r="BK215"/>
  <c r="J214"/>
  <c r="BK213"/>
  <c r="J212"/>
  <c r="BK211"/>
  <c r="J210"/>
  <c r="BK209"/>
  <c r="BK208"/>
  <c r="BK207"/>
  <c r="BK206"/>
  <c r="BK205"/>
  <c r="J204"/>
  <c r="J203"/>
  <c r="J202"/>
  <c r="BK201"/>
  <c r="J199"/>
  <c r="J198"/>
  <c r="J197"/>
  <c r="J195"/>
  <c r="BK194"/>
  <c r="J193"/>
  <c r="BK191"/>
  <c r="J190"/>
  <c r="J189"/>
  <c r="J188"/>
  <c r="J185"/>
  <c r="BK182"/>
  <c r="J181"/>
  <c r="BK180"/>
  <c r="J179"/>
  <c r="J177"/>
  <c r="J175"/>
  <c r="J170"/>
  <c r="J169"/>
  <c r="J166"/>
  <c r="J162"/>
  <c r="BK161"/>
  <c r="BK156"/>
  <c r="J152"/>
  <c r="BK151"/>
  <c r="BK150"/>
  <c r="J148"/>
  <c r="BK147"/>
  <c r="J146"/>
  <c r="BK144"/>
  <c i="2" r="BK189"/>
  <c r="J187"/>
  <c r="J175"/>
  <c r="J171"/>
  <c r="BK166"/>
  <c r="BK164"/>
  <c r="J159"/>
  <c r="J158"/>
  <c r="J156"/>
  <c r="BK155"/>
  <c r="BK154"/>
  <c r="J153"/>
  <c r="BK152"/>
  <c r="BK151"/>
  <c r="J147"/>
  <c r="J145"/>
  <c r="BK138"/>
  <c r="BK137"/>
  <c r="BK136"/>
  <c i="3" r="BK196"/>
  <c r="BK195"/>
  <c r="J194"/>
  <c r="BK193"/>
  <c r="J191"/>
  <c r="BK189"/>
  <c r="BK187"/>
  <c r="BK183"/>
  <c r="BK179"/>
  <c r="J178"/>
  <c r="BK173"/>
  <c r="J172"/>
  <c r="J171"/>
  <c r="BK168"/>
  <c r="BK166"/>
  <c r="BK163"/>
  <c r="J159"/>
  <c r="BK154"/>
  <c r="J151"/>
  <c r="BK149"/>
  <c r="BK148"/>
  <c r="J147"/>
  <c r="BK145"/>
  <c r="J144"/>
  <c r="BK141"/>
  <c r="BK140"/>
  <c i="2" r="J192"/>
  <c r="BK187"/>
  <c r="BK183"/>
  <c r="J182"/>
  <c r="BK178"/>
  <c r="J177"/>
  <c r="J176"/>
  <c r="BK175"/>
  <c r="BK173"/>
  <c r="BK172"/>
  <c r="J164"/>
  <c r="BK162"/>
  <c r="BK159"/>
  <c r="BK158"/>
  <c r="BK157"/>
  <c r="BK153"/>
  <c r="J152"/>
  <c r="BK142"/>
  <c r="BK139"/>
  <c r="J138"/>
  <c i="3" r="BK190"/>
  <c r="BK188"/>
  <c r="J187"/>
  <c r="J186"/>
  <c r="J184"/>
  <c r="J183"/>
  <c r="J182"/>
  <c r="BK181"/>
  <c r="BK178"/>
  <c r="BK177"/>
  <c r="BK174"/>
  <c r="J173"/>
  <c r="BK172"/>
  <c r="BK170"/>
  <c r="J165"/>
  <c r="J163"/>
  <c r="BK160"/>
  <c r="BK159"/>
  <c r="BK152"/>
  <c r="J150"/>
  <c r="BK146"/>
  <c r="J142"/>
  <c r="J141"/>
  <c r="J140"/>
  <c i="2" r="BK194"/>
  <c r="J194"/>
  <c r="BK192"/>
  <c r="J189"/>
  <c r="BK185"/>
  <c r="J184"/>
  <c r="BK182"/>
  <c r="J180"/>
  <c r="J178"/>
  <c r="BK177"/>
  <c r="BK176"/>
  <c r="BK171"/>
  <c r="J170"/>
  <c r="J168"/>
  <c r="J162"/>
  <c r="J157"/>
  <c r="J155"/>
  <c r="BK149"/>
  <c r="BK148"/>
  <c r="BK146"/>
  <c r="BK145"/>
  <c r="J144"/>
  <c r="J143"/>
  <c r="J141"/>
  <c r="J140"/>
  <c r="J137"/>
  <c r="J136"/>
  <c i="1" r="AS94"/>
  <c i="5" r="F37"/>
  <c i="1" r="BD98"/>
  <c i="4" r="F35"/>
  <c i="1" r="BB97"/>
  <c i="5" r="F36"/>
  <c i="1" r="BC98"/>
  <c i="5" r="J33"/>
  <c i="1" r="AV98"/>
  <c i="4" r="F37"/>
  <c i="1" r="BD97"/>
  <c i="5" r="F35"/>
  <c i="1" r="BB98"/>
  <c i="4" r="F36"/>
  <c i="1" r="BC97"/>
  <c i="4" r="J33"/>
  <c i="1" r="AV97"/>
  <c i="2" l="1" r="BK135"/>
  <c r="BK134"/>
  <c r="J134"/>
  <c r="J97"/>
  <c r="BK150"/>
  <c r="J150"/>
  <c r="J99"/>
  <c r="BK169"/>
  <c r="J169"/>
  <c r="J105"/>
  <c r="T169"/>
  <c r="T160"/>
  <c r="T174"/>
  <c r="P181"/>
  <c r="R135"/>
  <c r="T150"/>
  <c r="P169"/>
  <c r="P160"/>
  <c r="P174"/>
  <c r="T181"/>
  <c r="T135"/>
  <c r="T134"/>
  <c r="R150"/>
  <c r="R169"/>
  <c r="R160"/>
  <c r="R174"/>
  <c r="BK181"/>
  <c r="J181"/>
  <c r="J108"/>
  <c i="3" r="BK139"/>
  <c r="J139"/>
  <c r="J98"/>
  <c r="P139"/>
  <c r="BK143"/>
  <c r="J143"/>
  <c r="J99"/>
  <c r="T143"/>
  <c r="BK158"/>
  <c r="J158"/>
  <c r="J103"/>
  <c r="R158"/>
  <c r="BK164"/>
  <c r="J164"/>
  <c r="J104"/>
  <c r="R164"/>
  <c r="T164"/>
  <c r="P167"/>
  <c r="BK176"/>
  <c r="J176"/>
  <c r="J106"/>
  <c r="R176"/>
  <c r="BK192"/>
  <c r="J192"/>
  <c r="J107"/>
  <c r="R192"/>
  <c r="T192"/>
  <c r="T243"/>
  <c r="T240"/>
  <c i="2" r="P135"/>
  <c r="P134"/>
  <c r="P150"/>
  <c r="BK174"/>
  <c r="J174"/>
  <c r="J106"/>
  <c r="R181"/>
  <c i="3" r="R139"/>
  <c r="T139"/>
  <c r="T138"/>
  <c r="P143"/>
  <c r="R143"/>
  <c r="P158"/>
  <c r="T158"/>
  <c r="P164"/>
  <c r="BK167"/>
  <c r="J167"/>
  <c r="J105"/>
  <c r="R167"/>
  <c r="T167"/>
  <c r="P176"/>
  <c r="T176"/>
  <c r="P192"/>
  <c r="BK200"/>
  <c r="J200"/>
  <c r="J108"/>
  <c r="P200"/>
  <c r="R200"/>
  <c r="T200"/>
  <c r="BK217"/>
  <c r="J217"/>
  <c r="J109"/>
  <c r="P217"/>
  <c r="R217"/>
  <c r="T217"/>
  <c r="BK224"/>
  <c r="J224"/>
  <c r="J110"/>
  <c r="P224"/>
  <c r="R224"/>
  <c r="T224"/>
  <c r="BK231"/>
  <c r="J231"/>
  <c r="J111"/>
  <c r="P231"/>
  <c r="R231"/>
  <c r="T231"/>
  <c r="BK243"/>
  <c r="J243"/>
  <c r="J116"/>
  <c r="P243"/>
  <c r="P240"/>
  <c r="R243"/>
  <c r="R240"/>
  <c i="2" r="E85"/>
  <c r="F130"/>
  <c r="BF139"/>
  <c r="BF140"/>
  <c r="BF142"/>
  <c r="BF143"/>
  <c r="BF156"/>
  <c r="BF177"/>
  <c r="BF178"/>
  <c r="BF183"/>
  <c r="BF187"/>
  <c r="BF189"/>
  <c r="BF192"/>
  <c r="BF194"/>
  <c r="BK165"/>
  <c r="J165"/>
  <c r="J103"/>
  <c r="BK188"/>
  <c r="J188"/>
  <c r="J110"/>
  <c i="3" r="E127"/>
  <c r="BF141"/>
  <c r="BF149"/>
  <c r="BF156"/>
  <c r="BF162"/>
  <c r="BF163"/>
  <c r="BF168"/>
  <c r="BF172"/>
  <c r="BF178"/>
  <c r="BF181"/>
  <c r="BF183"/>
  <c r="BF185"/>
  <c r="BF186"/>
  <c r="BF189"/>
  <c i="2" r="J89"/>
  <c r="BF146"/>
  <c r="BF147"/>
  <c r="BF149"/>
  <c r="BF162"/>
  <c r="BF170"/>
  <c r="BF173"/>
  <c r="BF176"/>
  <c r="BF180"/>
  <c r="BK179"/>
  <c r="J179"/>
  <c r="J107"/>
  <c i="3" r="F92"/>
  <c r="J131"/>
  <c r="BF140"/>
  <c r="BF144"/>
  <c r="BF146"/>
  <c r="BF148"/>
  <c r="BF150"/>
  <c r="BF152"/>
  <c r="BF161"/>
  <c r="BF170"/>
  <c r="BF171"/>
  <c r="BF180"/>
  <c r="BF190"/>
  <c r="BF191"/>
  <c r="BF193"/>
  <c r="BF195"/>
  <c i="2" r="BF136"/>
  <c r="BF138"/>
  <c r="BF144"/>
  <c r="BF148"/>
  <c r="BF158"/>
  <c r="BF164"/>
  <c r="BF166"/>
  <c r="BF168"/>
  <c r="BF175"/>
  <c r="BF184"/>
  <c r="BK161"/>
  <c r="BK160"/>
  <c r="J160"/>
  <c r="J100"/>
  <c r="BK163"/>
  <c r="J163"/>
  <c r="J102"/>
  <c r="BK167"/>
  <c r="J167"/>
  <c r="J104"/>
  <c r="BK186"/>
  <c r="J186"/>
  <c r="J109"/>
  <c r="BK191"/>
  <c r="J191"/>
  <c r="J112"/>
  <c i="3" r="BF142"/>
  <c r="BF145"/>
  <c r="BF147"/>
  <c r="BF151"/>
  <c r="BF165"/>
  <c r="BF169"/>
  <c r="BF174"/>
  <c r="BF184"/>
  <c r="BF188"/>
  <c r="BF196"/>
  <c r="BF197"/>
  <c r="BF198"/>
  <c r="BF201"/>
  <c r="BF202"/>
  <c r="BF203"/>
  <c r="BF208"/>
  <c r="BF209"/>
  <c r="BF210"/>
  <c r="BF212"/>
  <c r="BF213"/>
  <c r="BF214"/>
  <c r="BF215"/>
  <c r="BF216"/>
  <c r="BF218"/>
  <c r="BF219"/>
  <c r="BF220"/>
  <c r="BF225"/>
  <c r="BF230"/>
  <c r="BF232"/>
  <c r="BF233"/>
  <c r="BF234"/>
  <c r="BF235"/>
  <c r="BF236"/>
  <c r="BF244"/>
  <c r="BF245"/>
  <c r="BK246"/>
  <c r="J246"/>
  <c r="J117"/>
  <c i="2" r="BF137"/>
  <c r="BF141"/>
  <c r="BF145"/>
  <c r="BF151"/>
  <c r="BF152"/>
  <c r="BF153"/>
  <c r="BF154"/>
  <c r="BF155"/>
  <c r="BF157"/>
  <c r="BF159"/>
  <c r="BF171"/>
  <c r="BF172"/>
  <c r="BF182"/>
  <c r="BF185"/>
  <c r="BK193"/>
  <c r="J193"/>
  <c r="J113"/>
  <c i="3" r="BF154"/>
  <c r="BF159"/>
  <c r="BF160"/>
  <c r="BF166"/>
  <c r="BF173"/>
  <c r="BF175"/>
  <c r="BF177"/>
  <c r="BF179"/>
  <c r="BF182"/>
  <c r="BF187"/>
  <c r="BF194"/>
  <c r="BF199"/>
  <c r="BF204"/>
  <c r="BF205"/>
  <c r="BF206"/>
  <c r="BF207"/>
  <c r="BF211"/>
  <c r="BF221"/>
  <c r="BF222"/>
  <c r="BF223"/>
  <c r="BF226"/>
  <c r="BF227"/>
  <c r="BF228"/>
  <c r="BF229"/>
  <c r="BF239"/>
  <c r="BF242"/>
  <c r="BF247"/>
  <c r="BK153"/>
  <c r="J153"/>
  <c r="J100"/>
  <c r="BK155"/>
  <c r="J155"/>
  <c r="J101"/>
  <c r="BK238"/>
  <c r="J238"/>
  <c r="J113"/>
  <c r="BK241"/>
  <c r="J241"/>
  <c r="J115"/>
  <c i="4" r="E85"/>
  <c r="J89"/>
  <c r="F92"/>
  <c r="BF121"/>
  <c r="BK120"/>
  <c r="J120"/>
  <c r="J98"/>
  <c i="5" r="E85"/>
  <c r="J89"/>
  <c r="F92"/>
  <c r="BF121"/>
  <c r="BK120"/>
  <c r="J120"/>
  <c r="J98"/>
  <c i="2" r="F36"/>
  <c i="1" r="BC95"/>
  <c i="3" r="F37"/>
  <c i="1" r="BD96"/>
  <c i="3" r="J33"/>
  <c i="1" r="AV96"/>
  <c i="2" r="J33"/>
  <c i="1" r="AV95"/>
  <c i="3" r="F35"/>
  <c i="1" r="BB96"/>
  <c i="4" r="J34"/>
  <c i="1" r="AW97"/>
  <c r="AT97"/>
  <c i="5" r="F33"/>
  <c i="1" r="AZ98"/>
  <c i="2" r="F35"/>
  <c i="1" r="BB95"/>
  <c i="3" r="F36"/>
  <c i="1" r="BC96"/>
  <c i="4" r="F33"/>
  <c i="1" r="AZ97"/>
  <c i="5" r="J34"/>
  <c i="1" r="AW98"/>
  <c r="AT98"/>
  <c i="2" r="F33"/>
  <c i="1" r="AZ95"/>
  <c i="3" r="F33"/>
  <c i="1" r="AZ96"/>
  <c i="2" r="F37"/>
  <c i="1" r="BD95"/>
  <c i="3" l="1" r="T157"/>
  <c r="R157"/>
  <c r="P138"/>
  <c r="P157"/>
  <c r="R138"/>
  <c r="R137"/>
  <c i="2" r="P133"/>
  <c i="1" r="AU95"/>
  <c i="2" r="R134"/>
  <c r="R133"/>
  <c i="3" r="T137"/>
  <c i="2" r="T133"/>
  <c r="J135"/>
  <c r="J98"/>
  <c r="J161"/>
  <c r="J101"/>
  <c r="BK190"/>
  <c r="J190"/>
  <c r="J111"/>
  <c i="3" r="BK157"/>
  <c r="J157"/>
  <c r="J102"/>
  <c r="BK138"/>
  <c r="J138"/>
  <c r="J97"/>
  <c r="BK237"/>
  <c r="J237"/>
  <c r="J112"/>
  <c r="BK240"/>
  <c r="J240"/>
  <c r="J114"/>
  <c i="4" r="BK119"/>
  <c r="J119"/>
  <c r="J97"/>
  <c i="5" r="BK119"/>
  <c r="J119"/>
  <c r="J97"/>
  <c i="1" r="BB94"/>
  <c r="AX94"/>
  <c r="BD94"/>
  <c r="W33"/>
  <c i="3" r="J34"/>
  <c i="1" r="AW96"/>
  <c r="AT96"/>
  <c i="4" r="F34"/>
  <c i="1" r="BA97"/>
  <c i="2" r="J34"/>
  <c i="1" r="AW95"/>
  <c r="AT95"/>
  <c r="BC94"/>
  <c r="W32"/>
  <c r="AZ94"/>
  <c r="W29"/>
  <c i="2" r="F34"/>
  <c i="1" r="BA95"/>
  <c i="5" r="F34"/>
  <c i="1" r="BA98"/>
  <c i="3" r="F34"/>
  <c i="1" r="BA96"/>
  <c i="3" l="1" r="P137"/>
  <c i="1" r="AU96"/>
  <c i="2" r="BK133"/>
  <c r="J133"/>
  <c i="3" r="BK137"/>
  <c r="J137"/>
  <c r="J96"/>
  <c i="4" r="BK118"/>
  <c r="J118"/>
  <c r="J96"/>
  <c i="5" r="BK118"/>
  <c r="J118"/>
  <c r="J96"/>
  <c i="1" r="AU94"/>
  <c r="BA94"/>
  <c r="W30"/>
  <c r="AV94"/>
  <c r="AK29"/>
  <c r="W31"/>
  <c i="2" r="J30"/>
  <c i="1" r="AG95"/>
  <c r="AN95"/>
  <c r="AY94"/>
  <c i="2" l="1" r="J96"/>
  <c r="J39"/>
  <c i="1" r="AW94"/>
  <c r="AK30"/>
  <c i="5" r="J30"/>
  <c i="1" r="AG98"/>
  <c r="AN98"/>
  <c i="3" r="J30"/>
  <c i="1" r="AG96"/>
  <c r="AN96"/>
  <c i="4" r="J30"/>
  <c i="1" r="AG97"/>
  <c r="AN97"/>
  <c i="3" l="1" r="J39"/>
  <c i="4" r="J39"/>
  <c i="5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<sst xmlns="http://schemas.openxmlformats.org/spreadsheetml/2006/main">
  <si>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</si>
  <si>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</si>
  <si>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</si>
  <si>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</si>
  <si>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</si>
  <si>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{667a70d6-71c2-4f26-8dc0-ca30b481fab2}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</si>
  <si>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</si>
  <si>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</si>
  <si>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</si>
  <si>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</si>
  <si>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</si>
  <si>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</si>
  <si>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</si>
  <si>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</si>
  <si>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</si>
  <si>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</si>
  <si>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</si>
  <si>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PODKROVÍ CSS JESENÍK</t>
  </si>
  <si>
    <t>KSO:</t>
  </si>
  <si>
    <t>CC-CZ:</t>
  </si>
  <si>
    <t>Místo:</t>
  </si>
  <si>
    <t>Jeseník</t>
  </si>
  <si>
    <t>Datum:</t>
  </si>
  <si>
    <t>29. 10. 2020</t>
  </si>
  <si>
    <t>Zadavatel:</t>
  </si>
  <si>
    <t>IČ:</t>
  </si>
  <si>
    <t>Centrum sociálních služeb Jeseník</t>
  </si>
  <si>
    <t>DIČ:</t>
  </si>
  <si>
    <t>Uchazeč:</t>
  </si>
  <si>
    <t>Vyplň údaj</t>
  </si>
  <si>
    <t>Projektant:</t>
  </si>
  <si>
    <t>16627008</t>
  </si>
  <si>
    <t>DIK Jeseník spol. s r.o.</t>
  </si>
  <si>
    <t>CZ16627008</t>
  </si>
  <si>
    <t>True</t>
  </si>
  <si>
    <t>Zpracovatel:</t>
  </si>
  <si>
    <t>DIK Jeseník s.r.o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</si>
  <si>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</si>
  <si>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</si>
  <si>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</si>
  <si>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</si>
  <si>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</si>
  <si>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</si>
  <si>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</si>
  <si>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</si>
  <si>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</si>
  <si>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</si>
  <si>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</si>
  <si>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</si>
  <si>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</si>
  <si>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</si>
  <si>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</si>
  <si>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</si>
  <si>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</si>
  <si>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</si>
  <si>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</si>
  <si>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</si>
  <si>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</si>
  <si>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</si>
  <si>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</si>
  <si>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</si>
  <si>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</si>
  <si>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</si>
  <si>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</si>
  <si>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</si>
  <si>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</si>
  <si>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</si>
  <si>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</si>
  <si>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</si>
  <si>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</si>
  <si>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</si>
  <si>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</si>
  <si>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</si>
  <si>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</si>
  <si>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</si>
  <si>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</si>
  <si>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</si>
  <si>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</si>
  <si>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</si>
  <si>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</si>
  <si>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</si>
  <si>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</si>
  <si>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</si>
  <si>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1922a</t>
  </si>
  <si>
    <t>Bourací práce</t>
  </si>
  <si>
    <t>STA</t>
  </si>
  <si>
    <t>1</t>
  </si>
  <si>
    <t>{6bc2ed70-4398-46c0-861a-7837f6ddf35b}</t>
  </si>
  <si>
    <t>1922b</t>
  </si>
  <si>
    <t>Stavební práce</t>
  </si>
  <si>
    <t>{88626726-633d-4ee1-92c2-c3daa6d8181b}</t>
  </si>
  <si>
    <t>1922c</t>
  </si>
  <si>
    <t>Zdravotechnika a ÚT</t>
  </si>
  <si>
    <t>{6cac204b-9a20-4ec2-8f01-9e87c3b1306d}</t>
  </si>
  <si>
    <t>1922d</t>
  </si>
  <si>
    <t>Elektroinstalace</t>
  </si>
  <si>
    <t>{9b04ab26-ee3e-496d-80f5-abd81d8b0272}</t>
  </si>
  <si>
    <t>KRYCÍ LIST SOUPISU PRACÍ</t>
  </si>
  <si>
    <t>Objekt:</t>
  </si>
  <si>
    <t>1922a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</si>
  <si>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</si>
  <si>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</si>
  <si>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</si>
  <si>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</si>
  <si>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</si>
  <si>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</si>
  <si>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</si>
  <si>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</si>
  <si>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</si>
  <si>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</si>
  <si>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</si>
  <si>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</si>
  <si>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</si>
  <si>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</si>
  <si>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</si>
  <si>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</si>
  <si>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</si>
  <si>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</si>
  <si>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</si>
  <si>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</si>
  <si>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</si>
  <si>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</si>
  <si>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</si>
  <si>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</si>
  <si>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</si>
  <si>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</si>
  <si>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</si>
  <si>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</si>
  <si>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</si>
  <si>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</si>
  <si>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</si>
  <si>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</si>
  <si>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</si>
  <si>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</si>
  <si>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</si>
  <si>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</si>
  <si>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</si>
  <si>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</si>
  <si>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</si>
  <si>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</si>
  <si>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</si>
  <si>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965042141</t>
  </si>
  <si>
    <t>Bourání podkladů pod dlažby nebo mazanin betonových nebo z litého asfaltu tl do 100 mm pl přes 4 m2</t>
  </si>
  <si>
    <t>m3</t>
  </si>
  <si>
    <t>CS ÚRS 2020 02</t>
  </si>
  <si>
    <t>4</t>
  </si>
  <si>
    <t>2</t>
  </si>
  <si>
    <t>1901096465</t>
  </si>
  <si>
    <t>965081213</t>
  </si>
  <si>
    <t>Bourání podlah z dlaždic keramických nebo xylolitových tl do 10 mm plochy přes 1 m2</t>
  </si>
  <si>
    <t>m2</t>
  </si>
  <si>
    <t>652093717</t>
  </si>
  <si>
    <t>3</t>
  </si>
  <si>
    <t>968072245</t>
  </si>
  <si>
    <t>Vybourání kovových rámů oken jednoduchých včetně křídel pl do 2 m2</t>
  </si>
  <si>
    <t>1846042915</t>
  </si>
  <si>
    <t>971033231</t>
  </si>
  <si>
    <t>Vybourání otvorů ve zdivu cihelném pl do 0,0225 m2 na MVC nebo MV tl do 150 mm</t>
  </si>
  <si>
    <t>kus</t>
  </si>
  <si>
    <t>-1187755069</t>
  </si>
  <si>
    <t>5</t>
  </si>
  <si>
    <t>971033241</t>
  </si>
  <si>
    <t>Vybourání otvorů ve zdivu cihelném pl do 0,0225 m2 na MVC nebo MV tl do 300 mm</t>
  </si>
  <si>
    <t>-1022179174</t>
  </si>
  <si>
    <t>6</t>
  </si>
  <si>
    <t>971033631</t>
  </si>
  <si>
    <t>Vybourání otvorů ve zdivu cihelném pl do 4 m2 na MVC nebo MV tl do 150 mm</t>
  </si>
  <si>
    <t>1848595984</t>
  </si>
  <si>
    <t>7</t>
  </si>
  <si>
    <t>971033641</t>
  </si>
  <si>
    <t>Vybourání otvorů ve zdivu cihelném pl do 4 m2 na MVC nebo MV tl do 300 mm</t>
  </si>
  <si>
    <t>670715780</t>
  </si>
  <si>
    <t>8</t>
  </si>
  <si>
    <t>974032142</t>
  </si>
  <si>
    <t>Vysekání rýh ve stěnách nebo příčkách z dutých cihel nebo tvárnic hl do 70 mm š do 70 mm</t>
  </si>
  <si>
    <t>m</t>
  </si>
  <si>
    <t>-4303820</t>
  </si>
  <si>
    <t>974032144</t>
  </si>
  <si>
    <t>Vysekání rýh ve stěnách nebo příčkách z dutých cihel nebo tvárnic hl do 70 mm š do 150 mm</t>
  </si>
  <si>
    <t>-816888183</t>
  </si>
  <si>
    <t>10</t>
  </si>
  <si>
    <t>974032153</t>
  </si>
  <si>
    <t>Vysekání rýh ve stěnách nebo příčkách z dutých cihel nebo tvárnic hl do 100 mm š do 100 mm</t>
  </si>
  <si>
    <t>1191292485</t>
  </si>
  <si>
    <t>11</t>
  </si>
  <si>
    <t>974032164</t>
  </si>
  <si>
    <t>Vysekání rýh ve stěnách nebo příčkách z dutých cihel nebo tvárnic hl do 150 mm š do 150 mm</t>
  </si>
  <si>
    <t>935179058</t>
  </si>
  <si>
    <t>12</t>
  </si>
  <si>
    <t>974042553</t>
  </si>
  <si>
    <t>Vysekání rýh v dlažbě betonové nebo jiné monolitické hl do 100 mm š do 100 mm</t>
  </si>
  <si>
    <t>2111309454</t>
  </si>
  <si>
    <t>13</t>
  </si>
  <si>
    <t>978011191R01</t>
  </si>
  <si>
    <t>Odstranění tenkovrstvé omítky z desek Cetris</t>
  </si>
  <si>
    <t>-529509667</t>
  </si>
  <si>
    <t>14</t>
  </si>
  <si>
    <t>978013191</t>
  </si>
  <si>
    <t>Otlučení (osekání) vnitřní vápenné nebo vápenocementové omítky stěn v rozsahu do 100 %</t>
  </si>
  <si>
    <t>1186605788</t>
  </si>
  <si>
    <t>997</t>
  </si>
  <si>
    <t>Přesun sutě</t>
  </si>
  <si>
    <t>997006002</t>
  </si>
  <si>
    <t>Třídění stavebního odpadu na jednotlivé druhy</t>
  </si>
  <si>
    <t>t</t>
  </si>
  <si>
    <t>162489919</t>
  </si>
  <si>
    <t>16</t>
  </si>
  <si>
    <t>997013152</t>
  </si>
  <si>
    <t>Vnitrostaveništní doprava suti a vybouraných hmot pro budovy v do 9 m s omezením mechanizace</t>
  </si>
  <si>
    <t>505850248</t>
  </si>
  <si>
    <t>17</t>
  </si>
  <si>
    <t>997013311</t>
  </si>
  <si>
    <t>Montáž a demontáž shozu suti v do 10 m</t>
  </si>
  <si>
    <t>-1820731562</t>
  </si>
  <si>
    <t>18</t>
  </si>
  <si>
    <t>997013321</t>
  </si>
  <si>
    <t>Příplatek k shozu suti v do 10 m za první a ZKD den použití</t>
  </si>
  <si>
    <t>-450130567</t>
  </si>
  <si>
    <t>19</t>
  </si>
  <si>
    <t>997013501</t>
  </si>
  <si>
    <t>Odvoz suti a vybouraných hmot na skládku nebo meziskládku do 1 km se složením</t>
  </si>
  <si>
    <t>209759031</t>
  </si>
  <si>
    <t>20</t>
  </si>
  <si>
    <t>997013509</t>
  </si>
  <si>
    <t>Příplatek k odvozu suti a vybouraných hmot na skládku ZKD 1 km přes 1 km</t>
  </si>
  <si>
    <t>-334077803</t>
  </si>
  <si>
    <t>997013631</t>
  </si>
  <si>
    <t>Poplatek za uložení na skládce (skládkovné) stavebního odpadu směsného kód odpadu 17 09 04</t>
  </si>
  <si>
    <t>193653527</t>
  </si>
  <si>
    <t>22</t>
  </si>
  <si>
    <t>997013811</t>
  </si>
  <si>
    <t>Poplatek za uložení na skládce (skládkovné) stavebního odpadu dřevěného kód odpadu 17 02 01</t>
  </si>
  <si>
    <t>-1264346577</t>
  </si>
  <si>
    <t>23</t>
  </si>
  <si>
    <t>997013813</t>
  </si>
  <si>
    <t>Poplatek za uložení na skládce (skládkovné) stavebního odpadu z plastických hmot kód odpadu 17 02 03</t>
  </si>
  <si>
    <t>700398859</t>
  </si>
  <si>
    <t>PSV</t>
  </si>
  <si>
    <t>Práce a dodávky PSV</t>
  </si>
  <si>
    <t>721</t>
  </si>
  <si>
    <t>Zdravotechnika - vnitřní kanalizace</t>
  </si>
  <si>
    <t>24</t>
  </si>
  <si>
    <t>721210813</t>
  </si>
  <si>
    <t>Demontáž vpustí podlahových DN 100</t>
  </si>
  <si>
    <t>1675959082</t>
  </si>
  <si>
    <t>725</t>
  </si>
  <si>
    <t>Zdravotechnika - zařizovací předměty</t>
  </si>
  <si>
    <t>25</t>
  </si>
  <si>
    <t>998725102</t>
  </si>
  <si>
    <t>Přesun hmot tonážní pro zařizovací předměty v objektech v do 12 m</t>
  </si>
  <si>
    <t>381443835</t>
  </si>
  <si>
    <t>751</t>
  </si>
  <si>
    <t>Vzduchotechnika</t>
  </si>
  <si>
    <t>26</t>
  </si>
  <si>
    <t>751377811</t>
  </si>
  <si>
    <t>Demontáž odsávacího zákrytu (digestoř) bytového vestavěného</t>
  </si>
  <si>
    <t>1379618630</t>
  </si>
  <si>
    <t>762</t>
  </si>
  <si>
    <t>Konstrukce tesařské</t>
  </si>
  <si>
    <t>27</t>
  </si>
  <si>
    <t>762420815</t>
  </si>
  <si>
    <t>Demontáž obložení stropů z desek cementotřískových tl přes 16 mm na sraz šroubovaných</t>
  </si>
  <si>
    <t>1988947455</t>
  </si>
  <si>
    <t>763</t>
  </si>
  <si>
    <t>Konstrukce suché výstavby</t>
  </si>
  <si>
    <t>28</t>
  </si>
  <si>
    <t>763111611</t>
  </si>
  <si>
    <t>Montáž nosné konstrukce z jednoduchých profilů CW+UW SDK příčka</t>
  </si>
  <si>
    <t>-830689207</t>
  </si>
  <si>
    <t>29</t>
  </si>
  <si>
    <t>M</t>
  </si>
  <si>
    <t>59030043</t>
  </si>
  <si>
    <t>profil vodící stěnový UW 75</t>
  </si>
  <si>
    <t>32</t>
  </si>
  <si>
    <t>-1801213881</t>
  </si>
  <si>
    <t>30</t>
  </si>
  <si>
    <t>763111621R01</t>
  </si>
  <si>
    <t>Montáž desek tl 12,5 mm SDK příčka jednostranně</t>
  </si>
  <si>
    <t>2028714860</t>
  </si>
  <si>
    <t>31</t>
  </si>
  <si>
    <t>59030021</t>
  </si>
  <si>
    <t>deska SDK A tl 12,5mm</t>
  </si>
  <si>
    <t>229063790</t>
  </si>
  <si>
    <t>766</t>
  </si>
  <si>
    <t>Konstrukce truhlářské</t>
  </si>
  <si>
    <t>766411822R01</t>
  </si>
  <si>
    <t>Demontáž dřevěnách sklepních kójí</t>
  </si>
  <si>
    <t>1629244200</t>
  </si>
  <si>
    <t>33</t>
  </si>
  <si>
    <t>766691914</t>
  </si>
  <si>
    <t>Vyvěšení nebo zavěšení dřevěných křídel dveří pl do 2 m2</t>
  </si>
  <si>
    <t>-2036907441</t>
  </si>
  <si>
    <t>34</t>
  </si>
  <si>
    <t>766812830</t>
  </si>
  <si>
    <t>Demontáž kuchyňských linek dřevěných nebo kovových délky do 1,8 m</t>
  </si>
  <si>
    <t>-398550178</t>
  </si>
  <si>
    <t>35</t>
  </si>
  <si>
    <t>766812840</t>
  </si>
  <si>
    <t>Demontáž kuchyňských linek dřevěných nebo kovových délky do 2,1 m</t>
  </si>
  <si>
    <t>-1223966567</t>
  </si>
  <si>
    <t>771</t>
  </si>
  <si>
    <t>Podlahy z dlaždic</t>
  </si>
  <si>
    <t>36</t>
  </si>
  <si>
    <t>771573810</t>
  </si>
  <si>
    <t>Demontáž podlah z dlaždic keramických lepených</t>
  </si>
  <si>
    <t>-1370200679</t>
  </si>
  <si>
    <t>776</t>
  </si>
  <si>
    <t>Podlahy povlakové</t>
  </si>
  <si>
    <t>37</t>
  </si>
  <si>
    <t>776201811</t>
  </si>
  <si>
    <t>Demontáž lepených povlakových podlah bez podložky ručně</t>
  </si>
  <si>
    <t>-1243000308</t>
  </si>
  <si>
    <t>38</t>
  </si>
  <si>
    <t>776301811</t>
  </si>
  <si>
    <t>Odstranění lepených podlahovin bez podložky ze schodišťových stupňů</t>
  </si>
  <si>
    <t>-1218289796</t>
  </si>
  <si>
    <t>39</t>
  </si>
  <si>
    <t>776410811</t>
  </si>
  <si>
    <t>Odstranění soklíků a lišt pryžových nebo plastových</t>
  </si>
  <si>
    <t>-934774063</t>
  </si>
  <si>
    <t>40</t>
  </si>
  <si>
    <t>776430811</t>
  </si>
  <si>
    <t>Odstranění hran schodišťových</t>
  </si>
  <si>
    <t>-1608700469</t>
  </si>
  <si>
    <t>781</t>
  </si>
  <si>
    <t>Dokončovací práce - obklady</t>
  </si>
  <si>
    <t>41</t>
  </si>
  <si>
    <t>781473810</t>
  </si>
  <si>
    <t>Demontáž obkladů z obkladaček keramických lepených</t>
  </si>
  <si>
    <t>1477107674</t>
  </si>
  <si>
    <t>784</t>
  </si>
  <si>
    <t>Dokončovací práce - malby a tapety</t>
  </si>
  <si>
    <t>42</t>
  </si>
  <si>
    <t>784121001</t>
  </si>
  <si>
    <t>Oškrabání malby v mísnostech výšky do 3,80 m</t>
  </si>
  <si>
    <t>-1309106011</t>
  </si>
  <si>
    <t>Práce a dodávky M</t>
  </si>
  <si>
    <t>21-M</t>
  </si>
  <si>
    <t>Elektromontáže</t>
  </si>
  <si>
    <t>43</t>
  </si>
  <si>
    <t>21-M-R09</t>
  </si>
  <si>
    <t>Likvidace demontovaného elektromateriálu</t>
  </si>
  <si>
    <t>64</t>
  </si>
  <si>
    <t>776682306</t>
  </si>
  <si>
    <t>46-M</t>
  </si>
  <si>
    <t>Zemní práce při extr.mont.pracích</t>
  </si>
  <si>
    <t>44</t>
  </si>
  <si>
    <t>460680701</t>
  </si>
  <si>
    <t>Bourání podlah a mazanin betonových tloušťky do 15 cm</t>
  </si>
  <si>
    <t>1454720600</t>
  </si>
  <si>
    <t>1922b - Stavební práce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</si>
  <si>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</si>
  <si>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</si>
  <si>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</si>
  <si>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</si>
  <si>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783 - Dokončovací práce - nátěry</t>
  </si>
  <si>
    <t xml:space="preserve">    24-M - Montáže vzduchotechnických zařízení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</si>
  <si>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</si>
  <si>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</si>
  <si>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</si>
  <si>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</si>
  <si>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Svislé a kompletní konstrukce</t>
  </si>
  <si>
    <t>310231001</t>
  </si>
  <si>
    <t>Zazdívka otvorů ve zdivu nadzákladovém plochy do 1 m2 cihlami děrovanými do P10 tl 175 mm</t>
  </si>
  <si>
    <t>-1530544591</t>
  </si>
  <si>
    <t>342272205</t>
  </si>
  <si>
    <t>Příčka z pórobetonových hladkých tvárnic na tenkovrstvou maltu tl 50 mm</t>
  </si>
  <si>
    <t>-188112389</t>
  </si>
  <si>
    <t>342272225</t>
  </si>
  <si>
    <t>Příčka z pórobetonových hladkých tvárnic na tenkovrstvou maltu tl 100 mm</t>
  </si>
  <si>
    <t>962208180</t>
  </si>
  <si>
    <t>Úpravy povrchů, podlahy a osazování výplní</t>
  </si>
  <si>
    <t>612311131</t>
  </si>
  <si>
    <t>Potažení vnitřních stěn vápenným štukem tloušťky do 3 mm</t>
  </si>
  <si>
    <t>-820943604</t>
  </si>
  <si>
    <t>612321141</t>
  </si>
  <si>
    <t>Vápenocementová omítka štuková dvouvrstvá vnitřních stěn nanášená ručně</t>
  </si>
  <si>
    <t>1626170632</t>
  </si>
  <si>
    <t>612331101</t>
  </si>
  <si>
    <t>Cementová omítka hrubá jednovrstvá nezatřená vnitřních stěn nanášená ručně</t>
  </si>
  <si>
    <t>903355230</t>
  </si>
  <si>
    <t>631311116</t>
  </si>
  <si>
    <t>Mazanina tl do 80 mm z betonu prostého bez zvýšených nároků na prostředí tř. C 25/30</t>
  </si>
  <si>
    <t>-788769378</t>
  </si>
  <si>
    <t>642942611</t>
  </si>
  <si>
    <t>Osazování zárubní nebo rámů dveřních kovových do 2,5 m2 na montážní pěnu</t>
  </si>
  <si>
    <t>1702695513</t>
  </si>
  <si>
    <t>55331485</t>
  </si>
  <si>
    <t>zárubeň jednokřídlá ocelová pro zdění tl stěny 110-150mm rozměru 600/1970, 2100mm</t>
  </si>
  <si>
    <t>-665721773</t>
  </si>
  <si>
    <t>55331486</t>
  </si>
  <si>
    <t>zárubeň jednokřídlá ocelová pro zdění tl stěny 110-150mm rozměru 700/1970, 2100mm</t>
  </si>
  <si>
    <t>-280852442</t>
  </si>
  <si>
    <t>55331487</t>
  </si>
  <si>
    <t>zárubeň jednokřídlá ocelová pro zdění tl stěny 110-150mm rozměru 800/1970, 2100mm</t>
  </si>
  <si>
    <t>965220056</t>
  </si>
  <si>
    <t>55331488</t>
  </si>
  <si>
    <t>zárubeň jednokřídlá ocelová pro zdění tl stěny 110-150mm rozměru 900/1970, 2100mm</t>
  </si>
  <si>
    <t>-1926124997</t>
  </si>
  <si>
    <t>965046111</t>
  </si>
  <si>
    <t>Broušení stávajících betonových podlah úběr do 3 mm</t>
  </si>
  <si>
    <t>1706718596</t>
  </si>
  <si>
    <t>998</t>
  </si>
  <si>
    <t>Přesun hmot</t>
  </si>
  <si>
    <t>998018002</t>
  </si>
  <si>
    <t>Přesun hmot ruční pro budovy v do 12 m</t>
  </si>
  <si>
    <t>1150199944</t>
  </si>
  <si>
    <t>711</t>
  </si>
  <si>
    <t>Izolace proti vodě, vlhkosti a plynům</t>
  </si>
  <si>
    <t>711111001</t>
  </si>
  <si>
    <t>Provedení izolace proti zemní vlhkosti vodorovné za studena nátěrem penetračním</t>
  </si>
  <si>
    <t>-334437214</t>
  </si>
  <si>
    <t>11163150</t>
  </si>
  <si>
    <t>lak penetrační asfaltový</t>
  </si>
  <si>
    <t>-1926006245</t>
  </si>
  <si>
    <t>711141559</t>
  </si>
  <si>
    <t>Provedení izolace proti zemní vlhkosti pásy přitavením vodorovné NAIP</t>
  </si>
  <si>
    <t>-333673856</t>
  </si>
  <si>
    <t>62832000</t>
  </si>
  <si>
    <t>pás asfaltový natavitelný oxidovaný tl 3,0mm typu V60 S30 s vložkou ze skleněné rohože, s jemnozrnným minerálním posypem</t>
  </si>
  <si>
    <t>1546898495</t>
  </si>
  <si>
    <t>998711102</t>
  </si>
  <si>
    <t>Přesun hmot tonážní pro izolace proti vodě, vlhkosti a plynům v objektech výšky do 12 m</t>
  </si>
  <si>
    <t>25059496</t>
  </si>
  <si>
    <t>725291708R01</t>
  </si>
  <si>
    <t xml:space="preserve">Dodávka a montáž tyčí a PVC  závěsů sprchových koutů-nerez 1000mm</t>
  </si>
  <si>
    <t>ks</t>
  </si>
  <si>
    <t>900349482</t>
  </si>
  <si>
    <t>-2045408328</t>
  </si>
  <si>
    <t>763131412</t>
  </si>
  <si>
    <t>SDK podhled desky 1xA 12,5 s izolací dvouvrstvá spodní kce profil CD+UD</t>
  </si>
  <si>
    <t>-334530423</t>
  </si>
  <si>
    <t>775591197R01</t>
  </si>
  <si>
    <t>Montáž parozábrany do podhledu</t>
  </si>
  <si>
    <t>407220398</t>
  </si>
  <si>
    <t>61155362</t>
  </si>
  <si>
    <t>podložka izolační z pěnového PE s parozábranou 3mm na povrchu s LDPE fólií 0,1mm celková šíře 1,1m</t>
  </si>
  <si>
    <t>-2132713082</t>
  </si>
  <si>
    <t>763172315</t>
  </si>
  <si>
    <t xml:space="preserve">Montáž revizních dvířek  vel. 600x600 mm</t>
  </si>
  <si>
    <t>-151604284</t>
  </si>
  <si>
    <t>56245702</t>
  </si>
  <si>
    <t>dvířka revizní 600x600 bílá se zámkem</t>
  </si>
  <si>
    <t>1510522757</t>
  </si>
  <si>
    <t>763232901R01</t>
  </si>
  <si>
    <t>Vyspravení podkroví plochy do 0,02 m2- zapravení otvoru v m.č.3.13</t>
  </si>
  <si>
    <t>707210348</t>
  </si>
  <si>
    <t>763232983R01</t>
  </si>
  <si>
    <t>Vyspravení podhledu podkroví- oprava prasklin v podhledech</t>
  </si>
  <si>
    <t>-152345133</t>
  </si>
  <si>
    <t>998763302</t>
  </si>
  <si>
    <t>Přesun hmot tonážní pro sádrokartonové konstrukce v objektech v do 12 m</t>
  </si>
  <si>
    <t>1656761228</t>
  </si>
  <si>
    <t>766421224</t>
  </si>
  <si>
    <t>Montáž obložení podhledů jednoduchých palubkami modřínovými š přes 100 mm</t>
  </si>
  <si>
    <t>-584431036</t>
  </si>
  <si>
    <t>61191120</t>
  </si>
  <si>
    <t>palubky obkladové smrk profil klasický 12,5x96mm jakost A/B</t>
  </si>
  <si>
    <t>-924232811</t>
  </si>
  <si>
    <t>766427112</t>
  </si>
  <si>
    <t>Montáž obložení podhledů podkladového roštu</t>
  </si>
  <si>
    <t>-640830831</t>
  </si>
  <si>
    <t>60514112</t>
  </si>
  <si>
    <t>řezivo jehličnaté lať surová dl 4m</t>
  </si>
  <si>
    <t>-319963588</t>
  </si>
  <si>
    <t>766433315R01</t>
  </si>
  <si>
    <t>Montáž obložení sloupů a pilířů deskami MDF</t>
  </si>
  <si>
    <t>-1431825090</t>
  </si>
  <si>
    <t>766621812R01</t>
  </si>
  <si>
    <t xml:space="preserve">Demontáž a dodávka a montáž uzamykatelných  klik  barva bílá</t>
  </si>
  <si>
    <t>-1516790817</t>
  </si>
  <si>
    <t>766660021</t>
  </si>
  <si>
    <t>Montáž dveřních křídel otvíravých jednokřídlových š do 0,8 m požárních do ocelové zárubně</t>
  </si>
  <si>
    <t>-1527935024</t>
  </si>
  <si>
    <t>MSN.0027559.URS</t>
  </si>
  <si>
    <t>dveře interiérové jednokřídlé plné, DTD, HPL laminát, unidekory plné, 70x197</t>
  </si>
  <si>
    <t>-1930131720</t>
  </si>
  <si>
    <t>MSN.0027558.URS</t>
  </si>
  <si>
    <t>dveře interiérové jednokřídlé plné, DTD, HPL laminát, unidekory plné, 60x197</t>
  </si>
  <si>
    <t>-1199965522</t>
  </si>
  <si>
    <t>SLDR001D01L</t>
  </si>
  <si>
    <t>dveře vnitřní požárně odolné EI30S200-C kouřotěsné, včetně samozavírače</t>
  </si>
  <si>
    <t>1184367205</t>
  </si>
  <si>
    <t>766660022</t>
  </si>
  <si>
    <t>Montáž dveřních křídel otvíravých jednokřídlových š přes 0,8 m požárních do ocelové zárubně</t>
  </si>
  <si>
    <t>-1651131426</t>
  </si>
  <si>
    <t>MSN.0027561.URS</t>
  </si>
  <si>
    <t>dveře interiérové jednokřídlé plné, DTD, HPL laminát, unidekory plné, 90x197</t>
  </si>
  <si>
    <t>810913705</t>
  </si>
  <si>
    <t>766692922R01</t>
  </si>
  <si>
    <t>Dodávka a montáž kuchyňské desky s kulatým dřezem</t>
  </si>
  <si>
    <t>1254493526</t>
  </si>
  <si>
    <t>766811112R01</t>
  </si>
  <si>
    <t>Dodávka a montáž kuchyňské linky 1200mm</t>
  </si>
  <si>
    <t>-313640613</t>
  </si>
  <si>
    <t>998766102</t>
  </si>
  <si>
    <t>Přesun hmot tonážní pro konstrukce truhlářské v objektech v do 12 m</t>
  </si>
  <si>
    <t>-1009978827</t>
  </si>
  <si>
    <t>45</t>
  </si>
  <si>
    <t>771151011</t>
  </si>
  <si>
    <t>Samonivelační stěrka podlah pevnosti 20 MPa tl 3 mm</t>
  </si>
  <si>
    <t>1621591245</t>
  </si>
  <si>
    <t>46</t>
  </si>
  <si>
    <t>771576111</t>
  </si>
  <si>
    <t>Montáž podlah keramických velkoformátových hladkých lepených flexi rychletuhnoucím lepidlem do 0,5 ks/m2</t>
  </si>
  <si>
    <t>1727570667</t>
  </si>
  <si>
    <t>47</t>
  </si>
  <si>
    <t>59761370</t>
  </si>
  <si>
    <t>dlažba velkoformátová keramická slinutá přes 0,5 do 2 ks/m2</t>
  </si>
  <si>
    <t>-1774573064</t>
  </si>
  <si>
    <t>48</t>
  </si>
  <si>
    <t>771591112</t>
  </si>
  <si>
    <t>Izolace pod dlažbu nátěrem nebo stěrkou ve dvou vrstvách</t>
  </si>
  <si>
    <t>291051846</t>
  </si>
  <si>
    <t>49</t>
  </si>
  <si>
    <t>771591237</t>
  </si>
  <si>
    <t>Montáž těsnícího pásu pro styčné nebo dilatační spáry</t>
  </si>
  <si>
    <t>1490716778</t>
  </si>
  <si>
    <t>50</t>
  </si>
  <si>
    <t>LBC.CEMIX144</t>
  </si>
  <si>
    <t>Pružná těsnicí páska 80 (100, 120, 150), Těsnicí páska 80, 50 bm</t>
  </si>
  <si>
    <t>1786205327</t>
  </si>
  <si>
    <t>51</t>
  </si>
  <si>
    <t>998771102</t>
  </si>
  <si>
    <t>Přesun hmot tonážní pro podlahy z dlaždic v objektech v do 12 m</t>
  </si>
  <si>
    <t>2045221192</t>
  </si>
  <si>
    <t>52</t>
  </si>
  <si>
    <t>776111211</t>
  </si>
  <si>
    <t>Broušení schodišťových stupnic š do 300 mm</t>
  </si>
  <si>
    <t>-664904987</t>
  </si>
  <si>
    <t>53</t>
  </si>
  <si>
    <t>776111311</t>
  </si>
  <si>
    <t>Vysátí podkladu povlakových podlah</t>
  </si>
  <si>
    <t>-1748361057</t>
  </si>
  <si>
    <t>54</t>
  </si>
  <si>
    <t>776141111</t>
  </si>
  <si>
    <t>Vyrovnání podkladu povlakových podlah stěrkou pevnosti 20 MPa tl 3 mm</t>
  </si>
  <si>
    <t>-1637646823</t>
  </si>
  <si>
    <t>55</t>
  </si>
  <si>
    <t>776211131</t>
  </si>
  <si>
    <t>Lepení textilních pásů tkaných</t>
  </si>
  <si>
    <t>395562879</t>
  </si>
  <si>
    <t>56</t>
  </si>
  <si>
    <t>69751086</t>
  </si>
  <si>
    <t>koberec 500x500mm, střižená všívaná smyčka, vlákno 100% PA, hm 950g/m2, zátěž 33, útlum 24dB, hořlavost Bfl S1</t>
  </si>
  <si>
    <t>493313960</t>
  </si>
  <si>
    <t>57</t>
  </si>
  <si>
    <t>776221111</t>
  </si>
  <si>
    <t>Lepení pásů z PVC standardním lepidlem</t>
  </si>
  <si>
    <t>-573849871</t>
  </si>
  <si>
    <t>58</t>
  </si>
  <si>
    <t>776321111</t>
  </si>
  <si>
    <t>Montáž podlahovin z PVC na stupnice šířky do 300 mm</t>
  </si>
  <si>
    <t>-667226008</t>
  </si>
  <si>
    <t>59</t>
  </si>
  <si>
    <t>776321211</t>
  </si>
  <si>
    <t>Montáž podlahovin z PVC na podstupnice výšky do 200 mm</t>
  </si>
  <si>
    <t>1261862108</t>
  </si>
  <si>
    <t>60</t>
  </si>
  <si>
    <t>28411027</t>
  </si>
  <si>
    <t>PVC vinyl heterogenní akustická tl 3,40mm, nášlapná vrstva 0,67mm, zátěž 34/42, otlak do 0,11mm, útlum 19dB, hořlavost Bfl S1</t>
  </si>
  <si>
    <t>-2123439963</t>
  </si>
  <si>
    <t>61</t>
  </si>
  <si>
    <t>776411111</t>
  </si>
  <si>
    <t>Montáž obvodových soklíků výšky do 80 mm</t>
  </si>
  <si>
    <t>-402618844</t>
  </si>
  <si>
    <t>62</t>
  </si>
  <si>
    <t>28411003</t>
  </si>
  <si>
    <t>lišta soklová PVC 30x30mm</t>
  </si>
  <si>
    <t>1056453050</t>
  </si>
  <si>
    <t>63</t>
  </si>
  <si>
    <t>776421111</t>
  </si>
  <si>
    <t>Montáž obvodových lišt lepením</t>
  </si>
  <si>
    <t>1847901435</t>
  </si>
  <si>
    <t>69751200</t>
  </si>
  <si>
    <t>lišta kobercová 50x7mm</t>
  </si>
  <si>
    <t>-908685624</t>
  </si>
  <si>
    <t>65</t>
  </si>
  <si>
    <t>776431111</t>
  </si>
  <si>
    <t>Montáž schodišťových hran lepených</t>
  </si>
  <si>
    <t>-343322525</t>
  </si>
  <si>
    <t>66</t>
  </si>
  <si>
    <t>28342160</t>
  </si>
  <si>
    <t>hrana schodová s lemovým ukončením z PVC 30x35x3mm</t>
  </si>
  <si>
    <t>-641979583</t>
  </si>
  <si>
    <t>67</t>
  </si>
  <si>
    <t>998776102</t>
  </si>
  <si>
    <t>Přesun hmot tonážní pro podlahy povlakové v objektech v do 12 m</t>
  </si>
  <si>
    <t>-2024822810</t>
  </si>
  <si>
    <t>68</t>
  </si>
  <si>
    <t>781121011</t>
  </si>
  <si>
    <t>Nátěr penetrační na stěnu</t>
  </si>
  <si>
    <t>81652873</t>
  </si>
  <si>
    <t>69</t>
  </si>
  <si>
    <t>781161021</t>
  </si>
  <si>
    <t>Montáž profilu ukončujícího rohového nebo vanového</t>
  </si>
  <si>
    <t>1322405253</t>
  </si>
  <si>
    <t>70</t>
  </si>
  <si>
    <t>28342001</t>
  </si>
  <si>
    <t>lišta ukončovací pro obklady profilovaná v barvě</t>
  </si>
  <si>
    <t>809487649</t>
  </si>
  <si>
    <t>71</t>
  </si>
  <si>
    <t>781474111</t>
  </si>
  <si>
    <t>Montáž obkladů vnitřních keramických hladkých do 9 ks/m2 lepených flexibilním lepidlem</t>
  </si>
  <si>
    <t>517211599</t>
  </si>
  <si>
    <t>72</t>
  </si>
  <si>
    <t>59761026</t>
  </si>
  <si>
    <t>obklad keramický hladký do 12ks/m2</t>
  </si>
  <si>
    <t>-485163333</t>
  </si>
  <si>
    <t>73</t>
  </si>
  <si>
    <t>998781102</t>
  </si>
  <si>
    <t>Přesun hmot tonážní pro obklady keramické v objektech v do 12 m</t>
  </si>
  <si>
    <t>-1670787267</t>
  </si>
  <si>
    <t>783</t>
  </si>
  <si>
    <t>Dokončovací práce - nátěry</t>
  </si>
  <si>
    <t>74</t>
  </si>
  <si>
    <t>783101203</t>
  </si>
  <si>
    <t>Jemné obroušení podkladu truhlářských konstrukcí před provedením nátěru</t>
  </si>
  <si>
    <t>1436739515</t>
  </si>
  <si>
    <t>75</t>
  </si>
  <si>
    <t>783114101</t>
  </si>
  <si>
    <t>Základní jednonásobný syntetický nátěr truhlářských konstrukcí</t>
  </si>
  <si>
    <t>1915144656</t>
  </si>
  <si>
    <t>76</t>
  </si>
  <si>
    <t>783117101</t>
  </si>
  <si>
    <t>Krycí jednonásobný syntetický nátěr truhlářských konstrukcí</t>
  </si>
  <si>
    <t>-1876006448</t>
  </si>
  <si>
    <t>77</t>
  </si>
  <si>
    <t>783118201</t>
  </si>
  <si>
    <t>Lakovací jednonásobný syntetický nátěr truhlářských konstrukcí</t>
  </si>
  <si>
    <t>1848348782</t>
  </si>
  <si>
    <t>78</t>
  </si>
  <si>
    <t>783317101</t>
  </si>
  <si>
    <t>Krycí jednonásobný syntetický standardní nátěr zámečnických konstrukcí</t>
  </si>
  <si>
    <t>233151383</t>
  </si>
  <si>
    <t>79</t>
  </si>
  <si>
    <t>783317101R01</t>
  </si>
  <si>
    <t>Bezpečnostní označení stupňů schodiště</t>
  </si>
  <si>
    <t>soubor</t>
  </si>
  <si>
    <t>-2014872021</t>
  </si>
  <si>
    <t>80</t>
  </si>
  <si>
    <t>784161001</t>
  </si>
  <si>
    <t>Tmelení spar a rohů šířky do 3 mm akrylátovým tmelem v místnostech výšky do 3,80 m</t>
  </si>
  <si>
    <t>2080522689</t>
  </si>
  <si>
    <t>81</t>
  </si>
  <si>
    <t>784171111</t>
  </si>
  <si>
    <t>Zakrytí vnitřních ploch stěn v místnostech výšky do 3,80 m</t>
  </si>
  <si>
    <t>646407336</t>
  </si>
  <si>
    <t>82</t>
  </si>
  <si>
    <t>58124842</t>
  </si>
  <si>
    <t>fólie pro malířské potřeby zakrývací tl 7µ 4x5m</t>
  </si>
  <si>
    <t>1973811588</t>
  </si>
  <si>
    <t>83</t>
  </si>
  <si>
    <t>784191007</t>
  </si>
  <si>
    <t>Čištění vnitřních ploch podlah po provedení malířských prací</t>
  </si>
  <si>
    <t>1123305234</t>
  </si>
  <si>
    <t>84</t>
  </si>
  <si>
    <t>784211101</t>
  </si>
  <si>
    <t>Dvojnásobné bílé malby ze směsí za mokra výborně otěruvzdorných v místnostech výšky do 3,80 m</t>
  </si>
  <si>
    <t>-889212127</t>
  </si>
  <si>
    <t>24-M</t>
  </si>
  <si>
    <t>Montáže vzduchotechnických zařízení</t>
  </si>
  <si>
    <t>85</t>
  </si>
  <si>
    <t>24-M-R01</t>
  </si>
  <si>
    <t>Dodávka a montáž kuchyňské digestoře</t>
  </si>
  <si>
    <t>-1424812707</t>
  </si>
  <si>
    <t>VRN</t>
  </si>
  <si>
    <t>Vedlejší rozpočtové náklady</t>
  </si>
  <si>
    <t>VRN1</t>
  </si>
  <si>
    <t>Průzkumné, geodetické a projektové práce</t>
  </si>
  <si>
    <t>86</t>
  </si>
  <si>
    <t>013254000</t>
  </si>
  <si>
    <t>Dokumentace skutečného provedení stavby stavební části a ZTI</t>
  </si>
  <si>
    <t>komlet</t>
  </si>
  <si>
    <t>1024</t>
  </si>
  <si>
    <t>-1208227709</t>
  </si>
  <si>
    <t>VRN3</t>
  </si>
  <si>
    <t>Zařízení staveniště</t>
  </si>
  <si>
    <t>87</t>
  </si>
  <si>
    <t>032103000</t>
  </si>
  <si>
    <t>Náklady na stavební buňky</t>
  </si>
  <si>
    <t>276633127</t>
  </si>
  <si>
    <t>88</t>
  </si>
  <si>
    <t>034103000</t>
  </si>
  <si>
    <t>Oplocení staveniště</t>
  </si>
  <si>
    <t>-1816486319</t>
  </si>
  <si>
    <t>VRN7</t>
  </si>
  <si>
    <t>Provozní vlivy</t>
  </si>
  <si>
    <t>89</t>
  </si>
  <si>
    <t>071103000</t>
  </si>
  <si>
    <t>Provoz investora</t>
  </si>
  <si>
    <t>1277563246</t>
  </si>
  <si>
    <t>1922c - Zdravotechnika a ÚT</t>
  </si>
  <si>
    <t xml:space="preserve">    720 - Zdravoinstalace a ÚT</t>
  </si>
  <si>
    <t>720</t>
  </si>
  <si>
    <t>Zdravoinstalace a ÚT</t>
  </si>
  <si>
    <t>720R01</t>
  </si>
  <si>
    <t>Dodávka a montáž zdravoinstalace a ÚT dle samostatné přílohy</t>
  </si>
  <si>
    <t>-2027794157</t>
  </si>
  <si>
    <t>1922d - Elektroinstalace</t>
  </si>
  <si>
    <t>21-M_R01</t>
  </si>
  <si>
    <t>Dodávka a montáž elektroinstalace dle samostatné specifikace v příloze</t>
  </si>
  <si>
    <t>395832513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</si>
</sst>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33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1922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PODKROVÍ CSS JESENÍK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Jeseník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29. 10. 2020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Centrum sociálních služeb Jeseník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DIK Jeseník spol. s r.o.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DIK Jeseník s.r.o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16.5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'1922a - Bourací práce'!J30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'1922a - Bourací práce'!P133</f>
        <v>0</v>
      </c>
      <c r="AV95" s="125">
        <f>'1922a - Bourací práce'!J33</f>
        <v>0</v>
      </c>
      <c r="AW95" s="125">
        <f>'1922a - Bourací práce'!J34</f>
        <v>0</v>
      </c>
      <c r="AX95" s="125">
        <f>'1922a - Bourací práce'!J35</f>
        <v>0</v>
      </c>
      <c r="AY95" s="125">
        <f>'1922a - Bourací práce'!J36</f>
        <v>0</v>
      </c>
      <c r="AZ95" s="125">
        <f>'1922a - Bourací práce'!F33</f>
        <v>0</v>
      </c>
      <c r="BA95" s="125">
        <f>'1922a - Bourací práce'!F34</f>
        <v>0</v>
      </c>
      <c r="BB95" s="125">
        <f>'1922a - Bourací práce'!F35</f>
        <v>0</v>
      </c>
      <c r="BC95" s="125">
        <f>'1922a - Bourací práce'!F36</f>
        <v>0</v>
      </c>
      <c r="BD95" s="127">
        <f>'1922a - Bourací práce'!F37</f>
        <v>0</v>
      </c>
      <c r="BE95" s="7"/>
      <c r="BT95" s="128" t="s">
        <v>86</v>
      </c>
      <c r="BV95" s="128" t="s">
        <v>80</v>
      </c>
      <c r="BW95" s="128" t="s">
        <v>87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82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'1922b - Stavební práce'!J30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85</v>
      </c>
      <c r="AR96" s="123"/>
      <c r="AS96" s="124">
        <v>0</v>
      </c>
      <c r="AT96" s="125">
        <f>ROUND(SUM(AV96:AW96),2)</f>
        <v>0</v>
      </c>
      <c r="AU96" s="126">
        <f>'1922b - Stavební práce'!P137</f>
        <v>0</v>
      </c>
      <c r="AV96" s="125">
        <f>'1922b - Stavební práce'!J33</f>
        <v>0</v>
      </c>
      <c r="AW96" s="125">
        <f>'1922b - Stavební práce'!J34</f>
        <v>0</v>
      </c>
      <c r="AX96" s="125">
        <f>'1922b - Stavební práce'!J35</f>
        <v>0</v>
      </c>
      <c r="AY96" s="125">
        <f>'1922b - Stavební práce'!J36</f>
        <v>0</v>
      </c>
      <c r="AZ96" s="125">
        <f>'1922b - Stavební práce'!F33</f>
        <v>0</v>
      </c>
      <c r="BA96" s="125">
        <f>'1922b - Stavební práce'!F34</f>
        <v>0</v>
      </c>
      <c r="BB96" s="125">
        <f>'1922b - Stavební práce'!F35</f>
        <v>0</v>
      </c>
      <c r="BC96" s="125">
        <f>'1922b - Stavební práce'!F36</f>
        <v>0</v>
      </c>
      <c r="BD96" s="127">
        <f>'1922b - Stavební práce'!F37</f>
        <v>0</v>
      </c>
      <c r="BE96" s="7"/>
      <c r="BT96" s="128" t="s">
        <v>86</v>
      </c>
      <c r="BV96" s="128" t="s">
        <v>80</v>
      </c>
      <c r="BW96" s="128" t="s">
        <v>90</v>
      </c>
      <c r="BX96" s="128" t="s">
        <v>5</v>
      </c>
      <c r="CL96" s="128" t="s">
        <v>1</v>
      </c>
      <c r="CM96" s="128" t="s">
        <v>86</v>
      </c>
    </row>
    <row r="97" s="7" customFormat="1" ht="16.5" customHeight="1">
      <c r="A97" s="116" t="s">
        <v>82</v>
      </c>
      <c r="B97" s="117"/>
      <c r="C97" s="118"/>
      <c r="D97" s="119" t="s">
        <v>91</v>
      </c>
      <c r="E97" s="119"/>
      <c r="F97" s="119"/>
      <c r="G97" s="119"/>
      <c r="H97" s="119"/>
      <c r="I97" s="120"/>
      <c r="J97" s="119" t="s">
        <v>92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'1922c - Zdravotechnika a ÚT'!J30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85</v>
      </c>
      <c r="AR97" s="123"/>
      <c r="AS97" s="124">
        <v>0</v>
      </c>
      <c r="AT97" s="125">
        <f>ROUND(SUM(AV97:AW97),2)</f>
        <v>0</v>
      </c>
      <c r="AU97" s="126">
        <f>'1922c - Zdravotechnika a ÚT'!P118</f>
        <v>0</v>
      </c>
      <c r="AV97" s="125">
        <f>'1922c - Zdravotechnika a ÚT'!J33</f>
        <v>0</v>
      </c>
      <c r="AW97" s="125">
        <f>'1922c - Zdravotechnika a ÚT'!J34</f>
        <v>0</v>
      </c>
      <c r="AX97" s="125">
        <f>'1922c - Zdravotechnika a ÚT'!J35</f>
        <v>0</v>
      </c>
      <c r="AY97" s="125">
        <f>'1922c - Zdravotechnika a ÚT'!J36</f>
        <v>0</v>
      </c>
      <c r="AZ97" s="125">
        <f>'1922c - Zdravotechnika a ÚT'!F33</f>
        <v>0</v>
      </c>
      <c r="BA97" s="125">
        <f>'1922c - Zdravotechnika a ÚT'!F34</f>
        <v>0</v>
      </c>
      <c r="BB97" s="125">
        <f>'1922c - Zdravotechnika a ÚT'!F35</f>
        <v>0</v>
      </c>
      <c r="BC97" s="125">
        <f>'1922c - Zdravotechnika a ÚT'!F36</f>
        <v>0</v>
      </c>
      <c r="BD97" s="127">
        <f>'1922c - Zdravotechnika a ÚT'!F37</f>
        <v>0</v>
      </c>
      <c r="BE97" s="7"/>
      <c r="BT97" s="128" t="s">
        <v>86</v>
      </c>
      <c r="BV97" s="128" t="s">
        <v>80</v>
      </c>
      <c r="BW97" s="128" t="s">
        <v>93</v>
      </c>
      <c r="BX97" s="128" t="s">
        <v>5</v>
      </c>
      <c r="CL97" s="128" t="s">
        <v>1</v>
      </c>
      <c r="CM97" s="128" t="s">
        <v>86</v>
      </c>
    </row>
    <row r="98" s="7" customFormat="1" ht="16.5" customHeight="1">
      <c r="A98" s="116" t="s">
        <v>82</v>
      </c>
      <c r="B98" s="117"/>
      <c r="C98" s="118"/>
      <c r="D98" s="119" t="s">
        <v>94</v>
      </c>
      <c r="E98" s="119"/>
      <c r="F98" s="119"/>
      <c r="G98" s="119"/>
      <c r="H98" s="119"/>
      <c r="I98" s="120"/>
      <c r="J98" s="119" t="s">
        <v>95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'1922d - Elektroinstalace'!J30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85</v>
      </c>
      <c r="AR98" s="123"/>
      <c r="AS98" s="129">
        <v>0</v>
      </c>
      <c r="AT98" s="130">
        <f>ROUND(SUM(AV98:AW98),2)</f>
        <v>0</v>
      </c>
      <c r="AU98" s="131">
        <f>'1922d - Elektroinstalace'!P118</f>
        <v>0</v>
      </c>
      <c r="AV98" s="130">
        <f>'1922d - Elektroinstalace'!J33</f>
        <v>0</v>
      </c>
      <c r="AW98" s="130">
        <f>'1922d - Elektroinstalace'!J34</f>
        <v>0</v>
      </c>
      <c r="AX98" s="130">
        <f>'1922d - Elektroinstalace'!J35</f>
        <v>0</v>
      </c>
      <c r="AY98" s="130">
        <f>'1922d - Elektroinstalace'!J36</f>
        <v>0</v>
      </c>
      <c r="AZ98" s="130">
        <f>'1922d - Elektroinstalace'!F33</f>
        <v>0</v>
      </c>
      <c r="BA98" s="130">
        <f>'1922d - Elektroinstalace'!F34</f>
        <v>0</v>
      </c>
      <c r="BB98" s="130">
        <f>'1922d - Elektroinstalace'!F35</f>
        <v>0</v>
      </c>
      <c r="BC98" s="130">
        <f>'1922d - Elektroinstalace'!F36</f>
        <v>0</v>
      </c>
      <c r="BD98" s="132">
        <f>'1922d - Elektroinstalace'!F37</f>
        <v>0</v>
      </c>
      <c r="BE98" s="7"/>
      <c r="BT98" s="128" t="s">
        <v>86</v>
      </c>
      <c r="BV98" s="128" t="s">
        <v>80</v>
      </c>
      <c r="BW98" s="128" t="s">
        <v>96</v>
      </c>
      <c r="BX98" s="128" t="s">
        <v>5</v>
      </c>
      <c r="CL98" s="128" t="s">
        <v>1</v>
      </c>
      <c r="CM98" s="128" t="s">
        <v>86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b1k18oUmdtaZopFdHTpfek0lQjo6mCi95ONn//ESZItQFvCF7SEkeLkQj+CfRsjr23lmWRIi/fwL3yuMy7Z9zw==" hashValue="Lf+sN6FsR+jX+cE8Zz1M1uhddCNRtjzvs+4bO1DVtdJEpdo9YdzUvdxDLEZz4c/oDBCiC9A91YAdWWBvp+8QB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922a - Bourací práce'!C2" display="/"/>
    <hyperlink ref="A96" location="'1922b - Stavební práce'!C2" display="/"/>
    <hyperlink ref="A97" location="'1922c - Zdravotechnika a ÚT'!C2" display="/"/>
    <hyperlink ref="A98" location="'1922d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STAVEBNÍ ÚPRAVY PODKROVÍ CSS JESENÍK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29. 10. 2020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ROUND(J133,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ROUND((SUM(BE133:BE194)),  2)</f>
        <v>0</v>
      </c>
      <c r="G33" s="35"/>
      <c r="H33" s="35"/>
      <c r="I33" s="152">
        <v>0.20999999999999999</v>
      </c>
      <c r="J33" s="151">
        <f>ROUND(((SUM(BE133:BE194))*I33),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ROUND((SUM(BF133:BF194)),  2)</f>
        <v>0</v>
      </c>
      <c r="G34" s="35"/>
      <c r="H34" s="35"/>
      <c r="I34" s="152">
        <v>0.14999999999999999</v>
      </c>
      <c r="J34" s="151">
        <f>ROUND(((SUM(BF133:BF194))*I34),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ROUND((SUM(BG133:BG194)),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ROUND((SUM(BH133:BH194)),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ROUND((SUM(BI133:BI194)),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STAVEBNÍ ÚPRAVY PODKROVÍ CSS JESENÍK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1922a - Bourací práce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Jeseník</v>
      </c>
      <c r="G89" s="37"/>
      <c r="H89" s="37"/>
      <c r="I89" s="29" t="s">
        <v>22</v>
      </c>
      <c r="J89" s="76" t="str">
        <f>IF(J12="","",J12)</f>
        <v>29. 10. 2020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Centrum sociálních služeb Jeseník</v>
      </c>
      <c r="G91" s="37"/>
      <c r="H91" s="37"/>
      <c r="I91" s="29" t="s">
        <v>30</v>
      </c>
      <c r="J91" s="33" t="str">
        <f>E21</f>
        <v>DIK Jeseník spol. s 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DIK Jeseník s.r.o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J133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J134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106</v>
      </c>
      <c r="E98" s="185"/>
      <c r="F98" s="185"/>
      <c r="G98" s="185"/>
      <c r="H98" s="185"/>
      <c r="I98" s="185"/>
      <c r="J98" s="186">
        <f>J135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107</v>
      </c>
      <c r="E99" s="185"/>
      <c r="F99" s="185"/>
      <c r="G99" s="185"/>
      <c r="H99" s="185"/>
      <c r="I99" s="185"/>
      <c r="J99" s="186">
        <f>J150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6"/>
      <c r="C100" s="177"/>
      <c r="D100" s="178" t="s">
        <v>108</v>
      </c>
      <c r="E100" s="179"/>
      <c r="F100" s="179"/>
      <c r="G100" s="179"/>
      <c r="H100" s="179"/>
      <c r="I100" s="179"/>
      <c r="J100" s="180">
        <f>J160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2"/>
      <c r="C101" s="183"/>
      <c r="D101" s="184" t="s">
        <v>109</v>
      </c>
      <c r="E101" s="185"/>
      <c r="F101" s="185"/>
      <c r="G101" s="185"/>
      <c r="H101" s="185"/>
      <c r="I101" s="185"/>
      <c r="J101" s="186">
        <f>J161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110</v>
      </c>
      <c r="E102" s="185"/>
      <c r="F102" s="185"/>
      <c r="G102" s="185"/>
      <c r="H102" s="185"/>
      <c r="I102" s="185"/>
      <c r="J102" s="186">
        <f>J163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111</v>
      </c>
      <c r="E103" s="185"/>
      <c r="F103" s="185"/>
      <c r="G103" s="185"/>
      <c r="H103" s="185"/>
      <c r="I103" s="185"/>
      <c r="J103" s="186">
        <f>J165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112</v>
      </c>
      <c r="E104" s="185"/>
      <c r="F104" s="185"/>
      <c r="G104" s="185"/>
      <c r="H104" s="185"/>
      <c r="I104" s="185"/>
      <c r="J104" s="186">
        <f>J167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113</v>
      </c>
      <c r="E105" s="185"/>
      <c r="F105" s="185"/>
      <c r="G105" s="185"/>
      <c r="H105" s="185"/>
      <c r="I105" s="185"/>
      <c r="J105" s="186">
        <f>J169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114</v>
      </c>
      <c r="E106" s="185"/>
      <c r="F106" s="185"/>
      <c r="G106" s="185"/>
      <c r="H106" s="185"/>
      <c r="I106" s="185"/>
      <c r="J106" s="186">
        <f>J174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115</v>
      </c>
      <c r="E107" s="185"/>
      <c r="F107" s="185"/>
      <c r="G107" s="185"/>
      <c r="H107" s="185"/>
      <c r="I107" s="185"/>
      <c r="J107" s="186">
        <f>J179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116</v>
      </c>
      <c r="E108" s="185"/>
      <c r="F108" s="185"/>
      <c r="G108" s="185"/>
      <c r="H108" s="185"/>
      <c r="I108" s="185"/>
      <c r="J108" s="186">
        <f>J181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117</v>
      </c>
      <c r="E109" s="185"/>
      <c r="F109" s="185"/>
      <c r="G109" s="185"/>
      <c r="H109" s="185"/>
      <c r="I109" s="185"/>
      <c r="J109" s="186">
        <f>J186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118</v>
      </c>
      <c r="E110" s="185"/>
      <c r="F110" s="185"/>
      <c r="G110" s="185"/>
      <c r="H110" s="185"/>
      <c r="I110" s="185"/>
      <c r="J110" s="186">
        <f>J188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6"/>
      <c r="C111" s="177"/>
      <c r="D111" s="178" t="s">
        <v>119</v>
      </c>
      <c r="E111" s="179"/>
      <c r="F111" s="179"/>
      <c r="G111" s="179"/>
      <c r="H111" s="179"/>
      <c r="I111" s="179"/>
      <c r="J111" s="180">
        <f>J190</f>
        <v>0</v>
      </c>
      <c r="K111" s="177"/>
      <c r="L111" s="181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2"/>
      <c r="C112" s="183"/>
      <c r="D112" s="184" t="s">
        <v>120</v>
      </c>
      <c r="E112" s="185"/>
      <c r="F112" s="185"/>
      <c r="G112" s="185"/>
      <c r="H112" s="185"/>
      <c r="I112" s="185"/>
      <c r="J112" s="186">
        <f>J191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121</v>
      </c>
      <c r="E113" s="185"/>
      <c r="F113" s="185"/>
      <c r="G113" s="185"/>
      <c r="H113" s="185"/>
      <c r="I113" s="185"/>
      <c r="J113" s="186">
        <f>J193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="2" customFormat="1" ht="6.96" customHeight="1">
      <c r="A119" s="35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4.96" customHeight="1">
      <c r="A120" s="35"/>
      <c r="B120" s="36"/>
      <c r="C120" s="20" t="s">
        <v>122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16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171" t="str">
        <f>E7</f>
        <v>STAVEBNÍ ÚPRAVY PODKROVÍ CSS JESENÍK</v>
      </c>
      <c r="F123" s="29"/>
      <c r="G123" s="29"/>
      <c r="H123" s="29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98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E9</f>
        <v>1922a - Bourací práce</v>
      </c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F12</f>
        <v>Jeseník</v>
      </c>
      <c r="G127" s="37"/>
      <c r="H127" s="37"/>
      <c r="I127" s="29" t="s">
        <v>22</v>
      </c>
      <c r="J127" s="76" t="str">
        <f>IF(J12="","",J12)</f>
        <v>29. 10. 2020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25.65" customHeight="1">
      <c r="A129" s="35"/>
      <c r="B129" s="36"/>
      <c r="C129" s="29" t="s">
        <v>24</v>
      </c>
      <c r="D129" s="37"/>
      <c r="E129" s="37"/>
      <c r="F129" s="24" t="str">
        <f>E15</f>
        <v>Centrum sociálních služeb Jeseník</v>
      </c>
      <c r="G129" s="37"/>
      <c r="H129" s="37"/>
      <c r="I129" s="29" t="s">
        <v>30</v>
      </c>
      <c r="J129" s="33" t="str">
        <f>E21</f>
        <v>DIK Jeseník spol. s r.o.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28</v>
      </c>
      <c r="D130" s="37"/>
      <c r="E130" s="37"/>
      <c r="F130" s="24" t="str">
        <f>IF(E18="","",E18)</f>
        <v>Vyplň údaj</v>
      </c>
      <c r="G130" s="37"/>
      <c r="H130" s="37"/>
      <c r="I130" s="29" t="s">
        <v>35</v>
      </c>
      <c r="J130" s="33" t="str">
        <f>E24</f>
        <v>DIK Jeseník s.r.o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88"/>
      <c r="B132" s="189"/>
      <c r="C132" s="190" t="s">
        <v>123</v>
      </c>
      <c r="D132" s="191" t="s">
        <v>63</v>
      </c>
      <c r="E132" s="191" t="s">
        <v>59</v>
      </c>
      <c r="F132" s="191" t="s">
        <v>60</v>
      </c>
      <c r="G132" s="191" t="s">
        <v>124</v>
      </c>
      <c r="H132" s="191" t="s">
        <v>125</v>
      </c>
      <c r="I132" s="191" t="s">
        <v>126</v>
      </c>
      <c r="J132" s="191" t="s">
        <v>102</v>
      </c>
      <c r="K132" s="192" t="s">
        <v>127</v>
      </c>
      <c r="L132" s="193"/>
      <c r="M132" s="97" t="s">
        <v>1</v>
      </c>
      <c r="N132" s="98" t="s">
        <v>42</v>
      </c>
      <c r="O132" s="98" t="s">
        <v>128</v>
      </c>
      <c r="P132" s="98" t="s">
        <v>129</v>
      </c>
      <c r="Q132" s="98" t="s">
        <v>130</v>
      </c>
      <c r="R132" s="98" t="s">
        <v>131</v>
      </c>
      <c r="S132" s="98" t="s">
        <v>132</v>
      </c>
      <c r="T132" s="99" t="s">
        <v>133</v>
      </c>
      <c r="U132" s="188"/>
      <c r="V132" s="188"/>
      <c r="W132" s="188"/>
      <c r="X132" s="188"/>
      <c r="Y132" s="188"/>
      <c r="Z132" s="188"/>
      <c r="AA132" s="188"/>
      <c r="AB132" s="188"/>
      <c r="AC132" s="188"/>
      <c r="AD132" s="188"/>
      <c r="AE132" s="188"/>
    </row>
    <row r="133" s="2" customFormat="1" ht="22.8" customHeight="1">
      <c r="A133" s="35"/>
      <c r="B133" s="36"/>
      <c r="C133" s="104" t="s">
        <v>134</v>
      </c>
      <c r="D133" s="37"/>
      <c r="E133" s="37"/>
      <c r="F133" s="37"/>
      <c r="G133" s="37"/>
      <c r="H133" s="37"/>
      <c r="I133" s="37"/>
      <c r="J133" s="194">
        <f>BK133</f>
        <v>0</v>
      </c>
      <c r="K133" s="37"/>
      <c r="L133" s="41"/>
      <c r="M133" s="100"/>
      <c r="N133" s="195"/>
      <c r="O133" s="101"/>
      <c r="P133" s="196">
        <f>P134+P160+P190</f>
        <v>0</v>
      </c>
      <c r="Q133" s="101"/>
      <c r="R133" s="196">
        <f>R134+R160+R190</f>
        <v>1.7616103999999999</v>
      </c>
      <c r="S133" s="101"/>
      <c r="T133" s="197">
        <f>T134+T160+T190</f>
        <v>20.458891670000003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77</v>
      </c>
      <c r="AU133" s="14" t="s">
        <v>104</v>
      </c>
      <c r="BK133" s="198">
        <f>BK134+BK160+BK190</f>
        <v>0</v>
      </c>
    </row>
    <row r="134" s="12" customFormat="1" ht="25.92" customHeight="1">
      <c r="A134" s="12"/>
      <c r="B134" s="199"/>
      <c r="C134" s="200"/>
      <c r="D134" s="201" t="s">
        <v>77</v>
      </c>
      <c r="E134" s="202" t="s">
        <v>135</v>
      </c>
      <c r="F134" s="202" t="s">
        <v>136</v>
      </c>
      <c r="G134" s="200"/>
      <c r="H134" s="200"/>
      <c r="I134" s="203"/>
      <c r="J134" s="204">
        <f>BK134</f>
        <v>0</v>
      </c>
      <c r="K134" s="200"/>
      <c r="L134" s="205"/>
      <c r="M134" s="206"/>
      <c r="N134" s="207"/>
      <c r="O134" s="207"/>
      <c r="P134" s="208">
        <f>P135+P150</f>
        <v>0</v>
      </c>
      <c r="Q134" s="207"/>
      <c r="R134" s="208">
        <f>R135+R150</f>
        <v>0</v>
      </c>
      <c r="S134" s="207"/>
      <c r="T134" s="209">
        <f>T135+T150</f>
        <v>12.584168000000002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86</v>
      </c>
      <c r="AT134" s="211" t="s">
        <v>77</v>
      </c>
      <c r="AU134" s="211" t="s">
        <v>78</v>
      </c>
      <c r="AY134" s="210" t="s">
        <v>137</v>
      </c>
      <c r="BK134" s="212">
        <f>BK135+BK150</f>
        <v>0</v>
      </c>
    </row>
    <row r="135" s="12" customFormat="1" ht="22.8" customHeight="1">
      <c r="A135" s="12"/>
      <c r="B135" s="199"/>
      <c r="C135" s="200"/>
      <c r="D135" s="201" t="s">
        <v>77</v>
      </c>
      <c r="E135" s="213" t="s">
        <v>138</v>
      </c>
      <c r="F135" s="213" t="s">
        <v>139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SUM(P136:P149)</f>
        <v>0</v>
      </c>
      <c r="Q135" s="207"/>
      <c r="R135" s="208">
        <f>SUM(R136:R149)</f>
        <v>0</v>
      </c>
      <c r="S135" s="207"/>
      <c r="T135" s="209">
        <f>SUM(T136:T149)</f>
        <v>12.584168000000002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86</v>
      </c>
      <c r="AT135" s="211" t="s">
        <v>77</v>
      </c>
      <c r="AU135" s="211" t="s">
        <v>86</v>
      </c>
      <c r="AY135" s="210" t="s">
        <v>137</v>
      </c>
      <c r="BK135" s="212">
        <f>SUM(BK136:BK149)</f>
        <v>0</v>
      </c>
    </row>
    <row r="136" s="2" customFormat="1" ht="37.8" customHeight="1">
      <c r="A136" s="35"/>
      <c r="B136" s="36"/>
      <c r="C136" s="215" t="s">
        <v>86</v>
      </c>
      <c r="D136" s="215" t="s">
        <v>140</v>
      </c>
      <c r="E136" s="216" t="s">
        <v>141</v>
      </c>
      <c r="F136" s="217" t="s">
        <v>142</v>
      </c>
      <c r="G136" s="218" t="s">
        <v>143</v>
      </c>
      <c r="H136" s="219">
        <v>1.3380000000000001</v>
      </c>
      <c r="I136" s="220"/>
      <c r="J136" s="221">
        <f>ROUND(I136*H136,2)</f>
        <v>0</v>
      </c>
      <c r="K136" s="217" t="s">
        <v>144</v>
      </c>
      <c r="L136" s="41"/>
      <c r="M136" s="222" t="s">
        <v>1</v>
      </c>
      <c r="N136" s="223" t="s">
        <v>44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2.2000000000000002</v>
      </c>
      <c r="T136" s="225">
        <f>S136*H136</f>
        <v>2.9436000000000004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145</v>
      </c>
      <c r="AT136" s="226" t="s">
        <v>140</v>
      </c>
      <c r="AU136" s="226" t="s">
        <v>146</v>
      </c>
      <c r="AY136" s="14" t="s">
        <v>137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146</v>
      </c>
      <c r="BK136" s="227">
        <f>ROUND(I136*H136,2)</f>
        <v>0</v>
      </c>
      <c r="BL136" s="14" t="s">
        <v>145</v>
      </c>
      <c r="BM136" s="226" t="s">
        <v>147</v>
      </c>
    </row>
    <row r="137" s="2" customFormat="1" ht="24.15" customHeight="1">
      <c r="A137" s="35"/>
      <c r="B137" s="36"/>
      <c r="C137" s="215" t="s">
        <v>146</v>
      </c>
      <c r="D137" s="215" t="s">
        <v>140</v>
      </c>
      <c r="E137" s="216" t="s">
        <v>148</v>
      </c>
      <c r="F137" s="217" t="s">
        <v>149</v>
      </c>
      <c r="G137" s="218" t="s">
        <v>150</v>
      </c>
      <c r="H137" s="219">
        <v>24.34</v>
      </c>
      <c r="I137" s="220"/>
      <c r="J137" s="221">
        <f>ROUND(I137*H137,2)</f>
        <v>0</v>
      </c>
      <c r="K137" s="217" t="s">
        <v>144</v>
      </c>
      <c r="L137" s="41"/>
      <c r="M137" s="222" t="s">
        <v>1</v>
      </c>
      <c r="N137" s="223" t="s">
        <v>44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0.035000000000000003</v>
      </c>
      <c r="T137" s="225">
        <f>S137*H137</f>
        <v>0.8519000000000001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145</v>
      </c>
      <c r="AT137" s="226" t="s">
        <v>140</v>
      </c>
      <c r="AU137" s="226" t="s">
        <v>146</v>
      </c>
      <c r="AY137" s="14" t="s">
        <v>137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146</v>
      </c>
      <c r="BK137" s="227">
        <f>ROUND(I137*H137,2)</f>
        <v>0</v>
      </c>
      <c r="BL137" s="14" t="s">
        <v>145</v>
      </c>
      <c r="BM137" s="226" t="s">
        <v>151</v>
      </c>
    </row>
    <row r="138" s="2" customFormat="1" ht="24.15" customHeight="1">
      <c r="A138" s="35"/>
      <c r="B138" s="36"/>
      <c r="C138" s="215" t="s">
        <v>152</v>
      </c>
      <c r="D138" s="215" t="s">
        <v>140</v>
      </c>
      <c r="E138" s="216" t="s">
        <v>153</v>
      </c>
      <c r="F138" s="217" t="s">
        <v>154</v>
      </c>
      <c r="G138" s="218" t="s">
        <v>150</v>
      </c>
      <c r="H138" s="219">
        <v>4.2000000000000002</v>
      </c>
      <c r="I138" s="220"/>
      <c r="J138" s="221">
        <f>ROUND(I138*H138,2)</f>
        <v>0</v>
      </c>
      <c r="K138" s="217" t="s">
        <v>144</v>
      </c>
      <c r="L138" s="41"/>
      <c r="M138" s="222" t="s">
        <v>1</v>
      </c>
      <c r="N138" s="223" t="s">
        <v>44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0.041000000000000002</v>
      </c>
      <c r="T138" s="225">
        <f>S138*H138</f>
        <v>0.17220000000000002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145</v>
      </c>
      <c r="AT138" s="226" t="s">
        <v>140</v>
      </c>
      <c r="AU138" s="226" t="s">
        <v>146</v>
      </c>
      <c r="AY138" s="14" t="s">
        <v>137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146</v>
      </c>
      <c r="BK138" s="227">
        <f>ROUND(I138*H138,2)</f>
        <v>0</v>
      </c>
      <c r="BL138" s="14" t="s">
        <v>145</v>
      </c>
      <c r="BM138" s="226" t="s">
        <v>155</v>
      </c>
    </row>
    <row r="139" s="2" customFormat="1" ht="24.15" customHeight="1">
      <c r="A139" s="35"/>
      <c r="B139" s="36"/>
      <c r="C139" s="215" t="s">
        <v>145</v>
      </c>
      <c r="D139" s="215" t="s">
        <v>140</v>
      </c>
      <c r="E139" s="216" t="s">
        <v>156</v>
      </c>
      <c r="F139" s="217" t="s">
        <v>157</v>
      </c>
      <c r="G139" s="218" t="s">
        <v>158</v>
      </c>
      <c r="H139" s="219">
        <v>9</v>
      </c>
      <c r="I139" s="220"/>
      <c r="J139" s="221">
        <f>ROUND(I139*H139,2)</f>
        <v>0</v>
      </c>
      <c r="K139" s="217" t="s">
        <v>144</v>
      </c>
      <c r="L139" s="41"/>
      <c r="M139" s="222" t="s">
        <v>1</v>
      </c>
      <c r="N139" s="223" t="s">
        <v>44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0.0040000000000000001</v>
      </c>
      <c r="T139" s="225">
        <f>S139*H139</f>
        <v>0.036000000000000004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145</v>
      </c>
      <c r="AT139" s="226" t="s">
        <v>140</v>
      </c>
      <c r="AU139" s="226" t="s">
        <v>146</v>
      </c>
      <c r="AY139" s="14" t="s">
        <v>137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146</v>
      </c>
      <c r="BK139" s="227">
        <f>ROUND(I139*H139,2)</f>
        <v>0</v>
      </c>
      <c r="BL139" s="14" t="s">
        <v>145</v>
      </c>
      <c r="BM139" s="226" t="s">
        <v>159</v>
      </c>
    </row>
    <row r="140" s="2" customFormat="1" ht="24.15" customHeight="1">
      <c r="A140" s="35"/>
      <c r="B140" s="36"/>
      <c r="C140" s="215" t="s">
        <v>160</v>
      </c>
      <c r="D140" s="215" t="s">
        <v>140</v>
      </c>
      <c r="E140" s="216" t="s">
        <v>161</v>
      </c>
      <c r="F140" s="217" t="s">
        <v>162</v>
      </c>
      <c r="G140" s="218" t="s">
        <v>158</v>
      </c>
      <c r="H140" s="219">
        <v>3</v>
      </c>
      <c r="I140" s="220"/>
      <c r="J140" s="221">
        <f>ROUND(I140*H140,2)</f>
        <v>0</v>
      </c>
      <c r="K140" s="217" t="s">
        <v>144</v>
      </c>
      <c r="L140" s="41"/>
      <c r="M140" s="222" t="s">
        <v>1</v>
      </c>
      <c r="N140" s="223" t="s">
        <v>44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0.0080000000000000002</v>
      </c>
      <c r="T140" s="225">
        <f>S140*H140</f>
        <v>0.024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145</v>
      </c>
      <c r="AT140" s="226" t="s">
        <v>140</v>
      </c>
      <c r="AU140" s="226" t="s">
        <v>146</v>
      </c>
      <c r="AY140" s="14" t="s">
        <v>137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146</v>
      </c>
      <c r="BK140" s="227">
        <f>ROUND(I140*H140,2)</f>
        <v>0</v>
      </c>
      <c r="BL140" s="14" t="s">
        <v>145</v>
      </c>
      <c r="BM140" s="226" t="s">
        <v>163</v>
      </c>
    </row>
    <row r="141" s="2" customFormat="1" ht="24.15" customHeight="1">
      <c r="A141" s="35"/>
      <c r="B141" s="36"/>
      <c r="C141" s="215" t="s">
        <v>164</v>
      </c>
      <c r="D141" s="215" t="s">
        <v>140</v>
      </c>
      <c r="E141" s="216" t="s">
        <v>165</v>
      </c>
      <c r="F141" s="217" t="s">
        <v>166</v>
      </c>
      <c r="G141" s="218" t="s">
        <v>150</v>
      </c>
      <c r="H141" s="219">
        <v>0.59999999999999998</v>
      </c>
      <c r="I141" s="220"/>
      <c r="J141" s="221">
        <f>ROUND(I141*H141,2)</f>
        <v>0</v>
      </c>
      <c r="K141" s="217" t="s">
        <v>144</v>
      </c>
      <c r="L141" s="41"/>
      <c r="M141" s="222" t="s">
        <v>1</v>
      </c>
      <c r="N141" s="223" t="s">
        <v>44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0.27000000000000002</v>
      </c>
      <c r="T141" s="225">
        <f>S141*H141</f>
        <v>0.16200000000000001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145</v>
      </c>
      <c r="AT141" s="226" t="s">
        <v>140</v>
      </c>
      <c r="AU141" s="226" t="s">
        <v>146</v>
      </c>
      <c r="AY141" s="14" t="s">
        <v>137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146</v>
      </c>
      <c r="BK141" s="227">
        <f>ROUND(I141*H141,2)</f>
        <v>0</v>
      </c>
      <c r="BL141" s="14" t="s">
        <v>145</v>
      </c>
      <c r="BM141" s="226" t="s">
        <v>167</v>
      </c>
    </row>
    <row r="142" s="2" customFormat="1" ht="24.15" customHeight="1">
      <c r="A142" s="35"/>
      <c r="B142" s="36"/>
      <c r="C142" s="215" t="s">
        <v>168</v>
      </c>
      <c r="D142" s="215" t="s">
        <v>140</v>
      </c>
      <c r="E142" s="216" t="s">
        <v>169</v>
      </c>
      <c r="F142" s="217" t="s">
        <v>170</v>
      </c>
      <c r="G142" s="218" t="s">
        <v>143</v>
      </c>
      <c r="H142" s="219">
        <v>0.28799999999999998</v>
      </c>
      <c r="I142" s="220"/>
      <c r="J142" s="221">
        <f>ROUND(I142*H142,2)</f>
        <v>0</v>
      </c>
      <c r="K142" s="217" t="s">
        <v>144</v>
      </c>
      <c r="L142" s="41"/>
      <c r="M142" s="222" t="s">
        <v>1</v>
      </c>
      <c r="N142" s="223" t="s">
        <v>44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1.8</v>
      </c>
      <c r="T142" s="225">
        <f>S142*H142</f>
        <v>0.51839999999999997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145</v>
      </c>
      <c r="AT142" s="226" t="s">
        <v>140</v>
      </c>
      <c r="AU142" s="226" t="s">
        <v>146</v>
      </c>
      <c r="AY142" s="14" t="s">
        <v>137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146</v>
      </c>
      <c r="BK142" s="227">
        <f>ROUND(I142*H142,2)</f>
        <v>0</v>
      </c>
      <c r="BL142" s="14" t="s">
        <v>145</v>
      </c>
      <c r="BM142" s="226" t="s">
        <v>171</v>
      </c>
    </row>
    <row r="143" s="2" customFormat="1" ht="24.15" customHeight="1">
      <c r="A143" s="35"/>
      <c r="B143" s="36"/>
      <c r="C143" s="215" t="s">
        <v>172</v>
      </c>
      <c r="D143" s="215" t="s">
        <v>140</v>
      </c>
      <c r="E143" s="216" t="s">
        <v>173</v>
      </c>
      <c r="F143" s="217" t="s">
        <v>174</v>
      </c>
      <c r="G143" s="218" t="s">
        <v>175</v>
      </c>
      <c r="H143" s="219">
        <v>3</v>
      </c>
      <c r="I143" s="220"/>
      <c r="J143" s="221">
        <f>ROUND(I143*H143,2)</f>
        <v>0</v>
      </c>
      <c r="K143" s="217" t="s">
        <v>144</v>
      </c>
      <c r="L143" s="41"/>
      <c r="M143" s="222" t="s">
        <v>1</v>
      </c>
      <c r="N143" s="223" t="s">
        <v>44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0.0070000000000000001</v>
      </c>
      <c r="T143" s="225">
        <f>S143*H143</f>
        <v>0.021000000000000001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145</v>
      </c>
      <c r="AT143" s="226" t="s">
        <v>140</v>
      </c>
      <c r="AU143" s="226" t="s">
        <v>146</v>
      </c>
      <c r="AY143" s="14" t="s">
        <v>137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146</v>
      </c>
      <c r="BK143" s="227">
        <f>ROUND(I143*H143,2)</f>
        <v>0</v>
      </c>
      <c r="BL143" s="14" t="s">
        <v>145</v>
      </c>
      <c r="BM143" s="226" t="s">
        <v>176</v>
      </c>
    </row>
    <row r="144" s="2" customFormat="1" ht="24.15" customHeight="1">
      <c r="A144" s="35"/>
      <c r="B144" s="36"/>
      <c r="C144" s="215" t="s">
        <v>138</v>
      </c>
      <c r="D144" s="215" t="s">
        <v>140</v>
      </c>
      <c r="E144" s="216" t="s">
        <v>177</v>
      </c>
      <c r="F144" s="217" t="s">
        <v>178</v>
      </c>
      <c r="G144" s="218" t="s">
        <v>175</v>
      </c>
      <c r="H144" s="219">
        <v>26</v>
      </c>
      <c r="I144" s="220"/>
      <c r="J144" s="221">
        <f>ROUND(I144*H144,2)</f>
        <v>0</v>
      </c>
      <c r="K144" s="217" t="s">
        <v>144</v>
      </c>
      <c r="L144" s="41"/>
      <c r="M144" s="222" t="s">
        <v>1</v>
      </c>
      <c r="N144" s="223" t="s">
        <v>44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0.016</v>
      </c>
      <c r="T144" s="225">
        <f>S144*H144</f>
        <v>0.41600000000000004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145</v>
      </c>
      <c r="AT144" s="226" t="s">
        <v>140</v>
      </c>
      <c r="AU144" s="226" t="s">
        <v>146</v>
      </c>
      <c r="AY144" s="14" t="s">
        <v>137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146</v>
      </c>
      <c r="BK144" s="227">
        <f>ROUND(I144*H144,2)</f>
        <v>0</v>
      </c>
      <c r="BL144" s="14" t="s">
        <v>145</v>
      </c>
      <c r="BM144" s="226" t="s">
        <v>179</v>
      </c>
    </row>
    <row r="145" s="2" customFormat="1" ht="24.15" customHeight="1">
      <c r="A145" s="35"/>
      <c r="B145" s="36"/>
      <c r="C145" s="215" t="s">
        <v>180</v>
      </c>
      <c r="D145" s="215" t="s">
        <v>140</v>
      </c>
      <c r="E145" s="216" t="s">
        <v>181</v>
      </c>
      <c r="F145" s="217" t="s">
        <v>182</v>
      </c>
      <c r="G145" s="218" t="s">
        <v>175</v>
      </c>
      <c r="H145" s="219">
        <v>14.5</v>
      </c>
      <c r="I145" s="220"/>
      <c r="J145" s="221">
        <f>ROUND(I145*H145,2)</f>
        <v>0</v>
      </c>
      <c r="K145" s="217" t="s">
        <v>144</v>
      </c>
      <c r="L145" s="41"/>
      <c r="M145" s="222" t="s">
        <v>1</v>
      </c>
      <c r="N145" s="223" t="s">
        <v>44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0.014999999999999999</v>
      </c>
      <c r="T145" s="225">
        <f>S145*H145</f>
        <v>0.2175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145</v>
      </c>
      <c r="AT145" s="226" t="s">
        <v>140</v>
      </c>
      <c r="AU145" s="226" t="s">
        <v>146</v>
      </c>
      <c r="AY145" s="14" t="s">
        <v>137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146</v>
      </c>
      <c r="BK145" s="227">
        <f>ROUND(I145*H145,2)</f>
        <v>0</v>
      </c>
      <c r="BL145" s="14" t="s">
        <v>145</v>
      </c>
      <c r="BM145" s="226" t="s">
        <v>183</v>
      </c>
    </row>
    <row r="146" s="2" customFormat="1" ht="24.15" customHeight="1">
      <c r="A146" s="35"/>
      <c r="B146" s="36"/>
      <c r="C146" s="215" t="s">
        <v>184</v>
      </c>
      <c r="D146" s="215" t="s">
        <v>140</v>
      </c>
      <c r="E146" s="216" t="s">
        <v>185</v>
      </c>
      <c r="F146" s="217" t="s">
        <v>186</v>
      </c>
      <c r="G146" s="218" t="s">
        <v>175</v>
      </c>
      <c r="H146" s="219">
        <v>5</v>
      </c>
      <c r="I146" s="220"/>
      <c r="J146" s="221">
        <f>ROUND(I146*H146,2)</f>
        <v>0</v>
      </c>
      <c r="K146" s="217" t="s">
        <v>144</v>
      </c>
      <c r="L146" s="41"/>
      <c r="M146" s="222" t="s">
        <v>1</v>
      </c>
      <c r="N146" s="223" t="s">
        <v>44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0.034000000000000002</v>
      </c>
      <c r="T146" s="225">
        <f>S146*H146</f>
        <v>0.17000000000000001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145</v>
      </c>
      <c r="AT146" s="226" t="s">
        <v>140</v>
      </c>
      <c r="AU146" s="226" t="s">
        <v>146</v>
      </c>
      <c r="AY146" s="14" t="s">
        <v>137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146</v>
      </c>
      <c r="BK146" s="227">
        <f>ROUND(I146*H146,2)</f>
        <v>0</v>
      </c>
      <c r="BL146" s="14" t="s">
        <v>145</v>
      </c>
      <c r="BM146" s="226" t="s">
        <v>187</v>
      </c>
    </row>
    <row r="147" s="2" customFormat="1" ht="24.15" customHeight="1">
      <c r="A147" s="35"/>
      <c r="B147" s="36"/>
      <c r="C147" s="215" t="s">
        <v>188</v>
      </c>
      <c r="D147" s="215" t="s">
        <v>140</v>
      </c>
      <c r="E147" s="216" t="s">
        <v>189</v>
      </c>
      <c r="F147" s="217" t="s">
        <v>190</v>
      </c>
      <c r="G147" s="218" t="s">
        <v>175</v>
      </c>
      <c r="H147" s="219">
        <v>6</v>
      </c>
      <c r="I147" s="220"/>
      <c r="J147" s="221">
        <f>ROUND(I147*H147,2)</f>
        <v>0</v>
      </c>
      <c r="K147" s="217" t="s">
        <v>144</v>
      </c>
      <c r="L147" s="41"/>
      <c r="M147" s="222" t="s">
        <v>1</v>
      </c>
      <c r="N147" s="223" t="s">
        <v>44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0.021999999999999999</v>
      </c>
      <c r="T147" s="225">
        <f>S147*H147</f>
        <v>0.13200000000000001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145</v>
      </c>
      <c r="AT147" s="226" t="s">
        <v>140</v>
      </c>
      <c r="AU147" s="226" t="s">
        <v>146</v>
      </c>
      <c r="AY147" s="14" t="s">
        <v>137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146</v>
      </c>
      <c r="BK147" s="227">
        <f>ROUND(I147*H147,2)</f>
        <v>0</v>
      </c>
      <c r="BL147" s="14" t="s">
        <v>145</v>
      </c>
      <c r="BM147" s="226" t="s">
        <v>191</v>
      </c>
    </row>
    <row r="148" s="2" customFormat="1" ht="14.4" customHeight="1">
      <c r="A148" s="35"/>
      <c r="B148" s="36"/>
      <c r="C148" s="215" t="s">
        <v>192</v>
      </c>
      <c r="D148" s="215" t="s">
        <v>140</v>
      </c>
      <c r="E148" s="216" t="s">
        <v>193</v>
      </c>
      <c r="F148" s="217" t="s">
        <v>194</v>
      </c>
      <c r="G148" s="218" t="s">
        <v>150</v>
      </c>
      <c r="H148" s="219">
        <v>35.159999999999997</v>
      </c>
      <c r="I148" s="220"/>
      <c r="J148" s="221">
        <f>ROUND(I148*H148,2)</f>
        <v>0</v>
      </c>
      <c r="K148" s="217" t="s">
        <v>1</v>
      </c>
      <c r="L148" s="41"/>
      <c r="M148" s="222" t="s">
        <v>1</v>
      </c>
      <c r="N148" s="223" t="s">
        <v>44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0.050000000000000003</v>
      </c>
      <c r="T148" s="225">
        <f>S148*H148</f>
        <v>1.758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145</v>
      </c>
      <c r="AT148" s="226" t="s">
        <v>140</v>
      </c>
      <c r="AU148" s="226" t="s">
        <v>146</v>
      </c>
      <c r="AY148" s="14" t="s">
        <v>137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146</v>
      </c>
      <c r="BK148" s="227">
        <f>ROUND(I148*H148,2)</f>
        <v>0</v>
      </c>
      <c r="BL148" s="14" t="s">
        <v>145</v>
      </c>
      <c r="BM148" s="226" t="s">
        <v>195</v>
      </c>
    </row>
    <row r="149" s="2" customFormat="1" ht="24.15" customHeight="1">
      <c r="A149" s="35"/>
      <c r="B149" s="36"/>
      <c r="C149" s="215" t="s">
        <v>196</v>
      </c>
      <c r="D149" s="215" t="s">
        <v>140</v>
      </c>
      <c r="E149" s="216" t="s">
        <v>197</v>
      </c>
      <c r="F149" s="217" t="s">
        <v>198</v>
      </c>
      <c r="G149" s="218" t="s">
        <v>150</v>
      </c>
      <c r="H149" s="219">
        <v>112.208</v>
      </c>
      <c r="I149" s="220"/>
      <c r="J149" s="221">
        <f>ROUND(I149*H149,2)</f>
        <v>0</v>
      </c>
      <c r="K149" s="217" t="s">
        <v>144</v>
      </c>
      <c r="L149" s="41"/>
      <c r="M149" s="222" t="s">
        <v>1</v>
      </c>
      <c r="N149" s="223" t="s">
        <v>44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0.045999999999999999</v>
      </c>
      <c r="T149" s="225">
        <f>S149*H149</f>
        <v>5.1615679999999999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145</v>
      </c>
      <c r="AT149" s="226" t="s">
        <v>140</v>
      </c>
      <c r="AU149" s="226" t="s">
        <v>146</v>
      </c>
      <c r="AY149" s="14" t="s">
        <v>137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146</v>
      </c>
      <c r="BK149" s="227">
        <f>ROUND(I149*H149,2)</f>
        <v>0</v>
      </c>
      <c r="BL149" s="14" t="s">
        <v>145</v>
      </c>
      <c r="BM149" s="226" t="s">
        <v>199</v>
      </c>
    </row>
    <row r="150" s="12" customFormat="1" ht="22.8" customHeight="1">
      <c r="A150" s="12"/>
      <c r="B150" s="199"/>
      <c r="C150" s="200"/>
      <c r="D150" s="201" t="s">
        <v>77</v>
      </c>
      <c r="E150" s="213" t="s">
        <v>200</v>
      </c>
      <c r="F150" s="213" t="s">
        <v>201</v>
      </c>
      <c r="G150" s="200"/>
      <c r="H150" s="200"/>
      <c r="I150" s="203"/>
      <c r="J150" s="214">
        <f>BK150</f>
        <v>0</v>
      </c>
      <c r="K150" s="200"/>
      <c r="L150" s="205"/>
      <c r="M150" s="206"/>
      <c r="N150" s="207"/>
      <c r="O150" s="207"/>
      <c r="P150" s="208">
        <f>SUM(P151:P159)</f>
        <v>0</v>
      </c>
      <c r="Q150" s="207"/>
      <c r="R150" s="208">
        <f>SUM(R151:R159)</f>
        <v>0</v>
      </c>
      <c r="S150" s="207"/>
      <c r="T150" s="209">
        <f>SUM(T151:T159)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86</v>
      </c>
      <c r="AT150" s="211" t="s">
        <v>77</v>
      </c>
      <c r="AU150" s="211" t="s">
        <v>86</v>
      </c>
      <c r="AY150" s="210" t="s">
        <v>137</v>
      </c>
      <c r="BK150" s="212">
        <f>SUM(BK151:BK159)</f>
        <v>0</v>
      </c>
    </row>
    <row r="151" s="2" customFormat="1" ht="14.4" customHeight="1">
      <c r="A151" s="35"/>
      <c r="B151" s="36"/>
      <c r="C151" s="215" t="s">
        <v>8</v>
      </c>
      <c r="D151" s="215" t="s">
        <v>140</v>
      </c>
      <c r="E151" s="216" t="s">
        <v>202</v>
      </c>
      <c r="F151" s="217" t="s">
        <v>203</v>
      </c>
      <c r="G151" s="218" t="s">
        <v>204</v>
      </c>
      <c r="H151" s="219">
        <v>19.923999999999999</v>
      </c>
      <c r="I151" s="220"/>
      <c r="J151" s="221">
        <f>ROUND(I151*H151,2)</f>
        <v>0</v>
      </c>
      <c r="K151" s="217" t="s">
        <v>144</v>
      </c>
      <c r="L151" s="41"/>
      <c r="M151" s="222" t="s">
        <v>1</v>
      </c>
      <c r="N151" s="223" t="s">
        <v>44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145</v>
      </c>
      <c r="AT151" s="226" t="s">
        <v>140</v>
      </c>
      <c r="AU151" s="226" t="s">
        <v>146</v>
      </c>
      <c r="AY151" s="14" t="s">
        <v>137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146</v>
      </c>
      <c r="BK151" s="227">
        <f>ROUND(I151*H151,2)</f>
        <v>0</v>
      </c>
      <c r="BL151" s="14" t="s">
        <v>145</v>
      </c>
      <c r="BM151" s="226" t="s">
        <v>205</v>
      </c>
    </row>
    <row r="152" s="2" customFormat="1" ht="24.15" customHeight="1">
      <c r="A152" s="35"/>
      <c r="B152" s="36"/>
      <c r="C152" s="215" t="s">
        <v>206</v>
      </c>
      <c r="D152" s="215" t="s">
        <v>140</v>
      </c>
      <c r="E152" s="216" t="s">
        <v>207</v>
      </c>
      <c r="F152" s="217" t="s">
        <v>208</v>
      </c>
      <c r="G152" s="218" t="s">
        <v>204</v>
      </c>
      <c r="H152" s="219">
        <v>19.923999999999999</v>
      </c>
      <c r="I152" s="220"/>
      <c r="J152" s="221">
        <f>ROUND(I152*H152,2)</f>
        <v>0</v>
      </c>
      <c r="K152" s="217" t="s">
        <v>144</v>
      </c>
      <c r="L152" s="41"/>
      <c r="M152" s="222" t="s">
        <v>1</v>
      </c>
      <c r="N152" s="223" t="s">
        <v>44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145</v>
      </c>
      <c r="AT152" s="226" t="s">
        <v>140</v>
      </c>
      <c r="AU152" s="226" t="s">
        <v>146</v>
      </c>
      <c r="AY152" s="14" t="s">
        <v>137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146</v>
      </c>
      <c r="BK152" s="227">
        <f>ROUND(I152*H152,2)</f>
        <v>0</v>
      </c>
      <c r="BL152" s="14" t="s">
        <v>145</v>
      </c>
      <c r="BM152" s="226" t="s">
        <v>209</v>
      </c>
    </row>
    <row r="153" s="2" customFormat="1" ht="14.4" customHeight="1">
      <c r="A153" s="35"/>
      <c r="B153" s="36"/>
      <c r="C153" s="215" t="s">
        <v>210</v>
      </c>
      <c r="D153" s="215" t="s">
        <v>140</v>
      </c>
      <c r="E153" s="216" t="s">
        <v>211</v>
      </c>
      <c r="F153" s="217" t="s">
        <v>212</v>
      </c>
      <c r="G153" s="218" t="s">
        <v>175</v>
      </c>
      <c r="H153" s="219">
        <v>8.1999999999999993</v>
      </c>
      <c r="I153" s="220"/>
      <c r="J153" s="221">
        <f>ROUND(I153*H153,2)</f>
        <v>0</v>
      </c>
      <c r="K153" s="217" t="s">
        <v>144</v>
      </c>
      <c r="L153" s="41"/>
      <c r="M153" s="222" t="s">
        <v>1</v>
      </c>
      <c r="N153" s="223" t="s">
        <v>44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145</v>
      </c>
      <c r="AT153" s="226" t="s">
        <v>140</v>
      </c>
      <c r="AU153" s="226" t="s">
        <v>146</v>
      </c>
      <c r="AY153" s="14" t="s">
        <v>137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146</v>
      </c>
      <c r="BK153" s="227">
        <f>ROUND(I153*H153,2)</f>
        <v>0</v>
      </c>
      <c r="BL153" s="14" t="s">
        <v>145</v>
      </c>
      <c r="BM153" s="226" t="s">
        <v>213</v>
      </c>
    </row>
    <row r="154" s="2" customFormat="1" ht="24.15" customHeight="1">
      <c r="A154" s="35"/>
      <c r="B154" s="36"/>
      <c r="C154" s="215" t="s">
        <v>214</v>
      </c>
      <c r="D154" s="215" t="s">
        <v>140</v>
      </c>
      <c r="E154" s="216" t="s">
        <v>215</v>
      </c>
      <c r="F154" s="217" t="s">
        <v>216</v>
      </c>
      <c r="G154" s="218" t="s">
        <v>175</v>
      </c>
      <c r="H154" s="219">
        <v>82</v>
      </c>
      <c r="I154" s="220"/>
      <c r="J154" s="221">
        <f>ROUND(I154*H154,2)</f>
        <v>0</v>
      </c>
      <c r="K154" s="217" t="s">
        <v>144</v>
      </c>
      <c r="L154" s="41"/>
      <c r="M154" s="222" t="s">
        <v>1</v>
      </c>
      <c r="N154" s="223" t="s">
        <v>44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145</v>
      </c>
      <c r="AT154" s="226" t="s">
        <v>140</v>
      </c>
      <c r="AU154" s="226" t="s">
        <v>146</v>
      </c>
      <c r="AY154" s="14" t="s">
        <v>137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146</v>
      </c>
      <c r="BK154" s="227">
        <f>ROUND(I154*H154,2)</f>
        <v>0</v>
      </c>
      <c r="BL154" s="14" t="s">
        <v>145</v>
      </c>
      <c r="BM154" s="226" t="s">
        <v>217</v>
      </c>
    </row>
    <row r="155" s="2" customFormat="1" ht="24.15" customHeight="1">
      <c r="A155" s="35"/>
      <c r="B155" s="36"/>
      <c r="C155" s="215" t="s">
        <v>218</v>
      </c>
      <c r="D155" s="215" t="s">
        <v>140</v>
      </c>
      <c r="E155" s="216" t="s">
        <v>219</v>
      </c>
      <c r="F155" s="217" t="s">
        <v>220</v>
      </c>
      <c r="G155" s="218" t="s">
        <v>204</v>
      </c>
      <c r="H155" s="219">
        <v>19.923999999999999</v>
      </c>
      <c r="I155" s="220"/>
      <c r="J155" s="221">
        <f>ROUND(I155*H155,2)</f>
        <v>0</v>
      </c>
      <c r="K155" s="217" t="s">
        <v>144</v>
      </c>
      <c r="L155" s="41"/>
      <c r="M155" s="222" t="s">
        <v>1</v>
      </c>
      <c r="N155" s="223" t="s">
        <v>44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145</v>
      </c>
      <c r="AT155" s="226" t="s">
        <v>140</v>
      </c>
      <c r="AU155" s="226" t="s">
        <v>146</v>
      </c>
      <c r="AY155" s="14" t="s">
        <v>137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146</v>
      </c>
      <c r="BK155" s="227">
        <f>ROUND(I155*H155,2)</f>
        <v>0</v>
      </c>
      <c r="BL155" s="14" t="s">
        <v>145</v>
      </c>
      <c r="BM155" s="226" t="s">
        <v>221</v>
      </c>
    </row>
    <row r="156" s="2" customFormat="1" ht="24.15" customHeight="1">
      <c r="A156" s="35"/>
      <c r="B156" s="36"/>
      <c r="C156" s="215" t="s">
        <v>222</v>
      </c>
      <c r="D156" s="215" t="s">
        <v>140</v>
      </c>
      <c r="E156" s="216" t="s">
        <v>223</v>
      </c>
      <c r="F156" s="217" t="s">
        <v>224</v>
      </c>
      <c r="G156" s="218" t="s">
        <v>204</v>
      </c>
      <c r="H156" s="219">
        <v>199.24000000000001</v>
      </c>
      <c r="I156" s="220"/>
      <c r="J156" s="221">
        <f>ROUND(I156*H156,2)</f>
        <v>0</v>
      </c>
      <c r="K156" s="217" t="s">
        <v>144</v>
      </c>
      <c r="L156" s="41"/>
      <c r="M156" s="222" t="s">
        <v>1</v>
      </c>
      <c r="N156" s="223" t="s">
        <v>44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145</v>
      </c>
      <c r="AT156" s="226" t="s">
        <v>140</v>
      </c>
      <c r="AU156" s="226" t="s">
        <v>146</v>
      </c>
      <c r="AY156" s="14" t="s">
        <v>137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146</v>
      </c>
      <c r="BK156" s="227">
        <f>ROUND(I156*H156,2)</f>
        <v>0</v>
      </c>
      <c r="BL156" s="14" t="s">
        <v>145</v>
      </c>
      <c r="BM156" s="226" t="s">
        <v>225</v>
      </c>
    </row>
    <row r="157" s="2" customFormat="1" ht="24.15" customHeight="1">
      <c r="A157" s="35"/>
      <c r="B157" s="36"/>
      <c r="C157" s="215" t="s">
        <v>7</v>
      </c>
      <c r="D157" s="215" t="s">
        <v>140</v>
      </c>
      <c r="E157" s="216" t="s">
        <v>226</v>
      </c>
      <c r="F157" s="217" t="s">
        <v>227</v>
      </c>
      <c r="G157" s="218" t="s">
        <v>204</v>
      </c>
      <c r="H157" s="219">
        <v>18.547000000000001</v>
      </c>
      <c r="I157" s="220"/>
      <c r="J157" s="221">
        <f>ROUND(I157*H157,2)</f>
        <v>0</v>
      </c>
      <c r="K157" s="217" t="s">
        <v>144</v>
      </c>
      <c r="L157" s="41"/>
      <c r="M157" s="222" t="s">
        <v>1</v>
      </c>
      <c r="N157" s="223" t="s">
        <v>44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145</v>
      </c>
      <c r="AT157" s="226" t="s">
        <v>140</v>
      </c>
      <c r="AU157" s="226" t="s">
        <v>146</v>
      </c>
      <c r="AY157" s="14" t="s">
        <v>137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146</v>
      </c>
      <c r="BK157" s="227">
        <f>ROUND(I157*H157,2)</f>
        <v>0</v>
      </c>
      <c r="BL157" s="14" t="s">
        <v>145</v>
      </c>
      <c r="BM157" s="226" t="s">
        <v>228</v>
      </c>
    </row>
    <row r="158" s="2" customFormat="1" ht="24.15" customHeight="1">
      <c r="A158" s="35"/>
      <c r="B158" s="36"/>
      <c r="C158" s="215" t="s">
        <v>229</v>
      </c>
      <c r="D158" s="215" t="s">
        <v>140</v>
      </c>
      <c r="E158" s="216" t="s">
        <v>230</v>
      </c>
      <c r="F158" s="217" t="s">
        <v>231</v>
      </c>
      <c r="G158" s="218" t="s">
        <v>204</v>
      </c>
      <c r="H158" s="219">
        <v>0.312</v>
      </c>
      <c r="I158" s="220"/>
      <c r="J158" s="221">
        <f>ROUND(I158*H158,2)</f>
        <v>0</v>
      </c>
      <c r="K158" s="217" t="s">
        <v>144</v>
      </c>
      <c r="L158" s="41"/>
      <c r="M158" s="222" t="s">
        <v>1</v>
      </c>
      <c r="N158" s="223" t="s">
        <v>44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145</v>
      </c>
      <c r="AT158" s="226" t="s">
        <v>140</v>
      </c>
      <c r="AU158" s="226" t="s">
        <v>146</v>
      </c>
      <c r="AY158" s="14" t="s">
        <v>137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146</v>
      </c>
      <c r="BK158" s="227">
        <f>ROUND(I158*H158,2)</f>
        <v>0</v>
      </c>
      <c r="BL158" s="14" t="s">
        <v>145</v>
      </c>
      <c r="BM158" s="226" t="s">
        <v>232</v>
      </c>
    </row>
    <row r="159" s="2" customFormat="1" ht="37.8" customHeight="1">
      <c r="A159" s="35"/>
      <c r="B159" s="36"/>
      <c r="C159" s="215" t="s">
        <v>233</v>
      </c>
      <c r="D159" s="215" t="s">
        <v>140</v>
      </c>
      <c r="E159" s="216" t="s">
        <v>234</v>
      </c>
      <c r="F159" s="217" t="s">
        <v>235</v>
      </c>
      <c r="G159" s="218" t="s">
        <v>204</v>
      </c>
      <c r="H159" s="219">
        <v>1.065</v>
      </c>
      <c r="I159" s="220"/>
      <c r="J159" s="221">
        <f>ROUND(I159*H159,2)</f>
        <v>0</v>
      </c>
      <c r="K159" s="217" t="s">
        <v>144</v>
      </c>
      <c r="L159" s="41"/>
      <c r="M159" s="222" t="s">
        <v>1</v>
      </c>
      <c r="N159" s="223" t="s">
        <v>44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145</v>
      </c>
      <c r="AT159" s="226" t="s">
        <v>140</v>
      </c>
      <c r="AU159" s="226" t="s">
        <v>146</v>
      </c>
      <c r="AY159" s="14" t="s">
        <v>137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146</v>
      </c>
      <c r="BK159" s="227">
        <f>ROUND(I159*H159,2)</f>
        <v>0</v>
      </c>
      <c r="BL159" s="14" t="s">
        <v>145</v>
      </c>
      <c r="BM159" s="226" t="s">
        <v>236</v>
      </c>
    </row>
    <row r="160" s="12" customFormat="1" ht="25.92" customHeight="1">
      <c r="A160" s="12"/>
      <c r="B160" s="199"/>
      <c r="C160" s="200"/>
      <c r="D160" s="201" t="s">
        <v>77</v>
      </c>
      <c r="E160" s="202" t="s">
        <v>237</v>
      </c>
      <c r="F160" s="202" t="s">
        <v>238</v>
      </c>
      <c r="G160" s="200"/>
      <c r="H160" s="200"/>
      <c r="I160" s="203"/>
      <c r="J160" s="204">
        <f>BK160</f>
        <v>0</v>
      </c>
      <c r="K160" s="200"/>
      <c r="L160" s="205"/>
      <c r="M160" s="206"/>
      <c r="N160" s="207"/>
      <c r="O160" s="207"/>
      <c r="P160" s="208">
        <f>P161+P163+P165+P167+P169+P174+P179+P181+P186+P188</f>
        <v>0</v>
      </c>
      <c r="Q160" s="207"/>
      <c r="R160" s="208">
        <f>R161+R163+R165+R167+R169+R174+R179+R181+R186+R188</f>
        <v>1.7616103999999999</v>
      </c>
      <c r="S160" s="207"/>
      <c r="T160" s="209">
        <f>T161+T163+T165+T167+T169+T174+T179+T181+T186+T188</f>
        <v>7.3401236699999988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146</v>
      </c>
      <c r="AT160" s="211" t="s">
        <v>77</v>
      </c>
      <c r="AU160" s="211" t="s">
        <v>78</v>
      </c>
      <c r="AY160" s="210" t="s">
        <v>137</v>
      </c>
      <c r="BK160" s="212">
        <f>BK161+BK163+BK165+BK167+BK169+BK174+BK179+BK181+BK186+BK188</f>
        <v>0</v>
      </c>
    </row>
    <row r="161" s="12" customFormat="1" ht="22.8" customHeight="1">
      <c r="A161" s="12"/>
      <c r="B161" s="199"/>
      <c r="C161" s="200"/>
      <c r="D161" s="201" t="s">
        <v>77</v>
      </c>
      <c r="E161" s="213" t="s">
        <v>239</v>
      </c>
      <c r="F161" s="213" t="s">
        <v>240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P162</f>
        <v>0</v>
      </c>
      <c r="Q161" s="207"/>
      <c r="R161" s="208">
        <f>R162</f>
        <v>0</v>
      </c>
      <c r="S161" s="207"/>
      <c r="T161" s="209">
        <f>T162</f>
        <v>0.14805000000000002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146</v>
      </c>
      <c r="AT161" s="211" t="s">
        <v>77</v>
      </c>
      <c r="AU161" s="211" t="s">
        <v>86</v>
      </c>
      <c r="AY161" s="210" t="s">
        <v>137</v>
      </c>
      <c r="BK161" s="212">
        <f>BK162</f>
        <v>0</v>
      </c>
    </row>
    <row r="162" s="2" customFormat="1" ht="14.4" customHeight="1">
      <c r="A162" s="35"/>
      <c r="B162" s="36"/>
      <c r="C162" s="215" t="s">
        <v>241</v>
      </c>
      <c r="D162" s="215" t="s">
        <v>140</v>
      </c>
      <c r="E162" s="216" t="s">
        <v>242</v>
      </c>
      <c r="F162" s="217" t="s">
        <v>243</v>
      </c>
      <c r="G162" s="218" t="s">
        <v>158</v>
      </c>
      <c r="H162" s="219">
        <v>5</v>
      </c>
      <c r="I162" s="220"/>
      <c r="J162" s="221">
        <f>ROUND(I162*H162,2)</f>
        <v>0</v>
      </c>
      <c r="K162" s="217" t="s">
        <v>144</v>
      </c>
      <c r="L162" s="41"/>
      <c r="M162" s="222" t="s">
        <v>1</v>
      </c>
      <c r="N162" s="223" t="s">
        <v>44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0.029610000000000001</v>
      </c>
      <c r="T162" s="225">
        <f>S162*H162</f>
        <v>0.14805000000000002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206</v>
      </c>
      <c r="AT162" s="226" t="s">
        <v>140</v>
      </c>
      <c r="AU162" s="226" t="s">
        <v>146</v>
      </c>
      <c r="AY162" s="14" t="s">
        <v>137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146</v>
      </c>
      <c r="BK162" s="227">
        <f>ROUND(I162*H162,2)</f>
        <v>0</v>
      </c>
      <c r="BL162" s="14" t="s">
        <v>206</v>
      </c>
      <c r="BM162" s="226" t="s">
        <v>244</v>
      </c>
    </row>
    <row r="163" s="12" customFormat="1" ht="22.8" customHeight="1">
      <c r="A163" s="12"/>
      <c r="B163" s="199"/>
      <c r="C163" s="200"/>
      <c r="D163" s="201" t="s">
        <v>77</v>
      </c>
      <c r="E163" s="213" t="s">
        <v>245</v>
      </c>
      <c r="F163" s="213" t="s">
        <v>246</v>
      </c>
      <c r="G163" s="200"/>
      <c r="H163" s="200"/>
      <c r="I163" s="203"/>
      <c r="J163" s="214">
        <f>BK163</f>
        <v>0</v>
      </c>
      <c r="K163" s="200"/>
      <c r="L163" s="205"/>
      <c r="M163" s="206"/>
      <c r="N163" s="207"/>
      <c r="O163" s="207"/>
      <c r="P163" s="208">
        <f>P164</f>
        <v>0</v>
      </c>
      <c r="Q163" s="207"/>
      <c r="R163" s="208">
        <f>R164</f>
        <v>0</v>
      </c>
      <c r="S163" s="207"/>
      <c r="T163" s="209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0" t="s">
        <v>146</v>
      </c>
      <c r="AT163" s="211" t="s">
        <v>77</v>
      </c>
      <c r="AU163" s="211" t="s">
        <v>86</v>
      </c>
      <c r="AY163" s="210" t="s">
        <v>137</v>
      </c>
      <c r="BK163" s="212">
        <f>BK164</f>
        <v>0</v>
      </c>
    </row>
    <row r="164" s="2" customFormat="1" ht="24.15" customHeight="1">
      <c r="A164" s="35"/>
      <c r="B164" s="36"/>
      <c r="C164" s="215" t="s">
        <v>247</v>
      </c>
      <c r="D164" s="215" t="s">
        <v>140</v>
      </c>
      <c r="E164" s="216" t="s">
        <v>248</v>
      </c>
      <c r="F164" s="217" t="s">
        <v>249</v>
      </c>
      <c r="G164" s="218" t="s">
        <v>204</v>
      </c>
      <c r="H164" s="219">
        <v>1.2</v>
      </c>
      <c r="I164" s="220"/>
      <c r="J164" s="221">
        <f>ROUND(I164*H164,2)</f>
        <v>0</v>
      </c>
      <c r="K164" s="217" t="s">
        <v>144</v>
      </c>
      <c r="L164" s="41"/>
      <c r="M164" s="222" t="s">
        <v>1</v>
      </c>
      <c r="N164" s="223" t="s">
        <v>44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206</v>
      </c>
      <c r="AT164" s="226" t="s">
        <v>140</v>
      </c>
      <c r="AU164" s="226" t="s">
        <v>146</v>
      </c>
      <c r="AY164" s="14" t="s">
        <v>137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146</v>
      </c>
      <c r="BK164" s="227">
        <f>ROUND(I164*H164,2)</f>
        <v>0</v>
      </c>
      <c r="BL164" s="14" t="s">
        <v>206</v>
      </c>
      <c r="BM164" s="226" t="s">
        <v>250</v>
      </c>
    </row>
    <row r="165" s="12" customFormat="1" ht="22.8" customHeight="1">
      <c r="A165" s="12"/>
      <c r="B165" s="199"/>
      <c r="C165" s="200"/>
      <c r="D165" s="201" t="s">
        <v>77</v>
      </c>
      <c r="E165" s="213" t="s">
        <v>251</v>
      </c>
      <c r="F165" s="213" t="s">
        <v>252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P166</f>
        <v>0</v>
      </c>
      <c r="Q165" s="207"/>
      <c r="R165" s="208">
        <f>R166</f>
        <v>0</v>
      </c>
      <c r="S165" s="207"/>
      <c r="T165" s="209">
        <f>T166</f>
        <v>0.014999999999999999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146</v>
      </c>
      <c r="AT165" s="211" t="s">
        <v>77</v>
      </c>
      <c r="AU165" s="211" t="s">
        <v>86</v>
      </c>
      <c r="AY165" s="210" t="s">
        <v>137</v>
      </c>
      <c r="BK165" s="212">
        <f>BK166</f>
        <v>0</v>
      </c>
    </row>
    <row r="166" s="2" customFormat="1" ht="24.15" customHeight="1">
      <c r="A166" s="35"/>
      <c r="B166" s="36"/>
      <c r="C166" s="215" t="s">
        <v>253</v>
      </c>
      <c r="D166" s="215" t="s">
        <v>140</v>
      </c>
      <c r="E166" s="216" t="s">
        <v>254</v>
      </c>
      <c r="F166" s="217" t="s">
        <v>255</v>
      </c>
      <c r="G166" s="218" t="s">
        <v>158</v>
      </c>
      <c r="H166" s="219">
        <v>2</v>
      </c>
      <c r="I166" s="220"/>
      <c r="J166" s="221">
        <f>ROUND(I166*H166,2)</f>
        <v>0</v>
      </c>
      <c r="K166" s="217" t="s">
        <v>144</v>
      </c>
      <c r="L166" s="41"/>
      <c r="M166" s="222" t="s">
        <v>1</v>
      </c>
      <c r="N166" s="223" t="s">
        <v>44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0.0074999999999999997</v>
      </c>
      <c r="T166" s="225">
        <f>S166*H166</f>
        <v>0.014999999999999999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206</v>
      </c>
      <c r="AT166" s="226" t="s">
        <v>140</v>
      </c>
      <c r="AU166" s="226" t="s">
        <v>146</v>
      </c>
      <c r="AY166" s="14" t="s">
        <v>137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146</v>
      </c>
      <c r="BK166" s="227">
        <f>ROUND(I166*H166,2)</f>
        <v>0</v>
      </c>
      <c r="BL166" s="14" t="s">
        <v>206</v>
      </c>
      <c r="BM166" s="226" t="s">
        <v>256</v>
      </c>
    </row>
    <row r="167" s="12" customFormat="1" ht="22.8" customHeight="1">
      <c r="A167" s="12"/>
      <c r="B167" s="199"/>
      <c r="C167" s="200"/>
      <c r="D167" s="201" t="s">
        <v>77</v>
      </c>
      <c r="E167" s="213" t="s">
        <v>257</v>
      </c>
      <c r="F167" s="213" t="s">
        <v>258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P168</f>
        <v>0</v>
      </c>
      <c r="Q167" s="207"/>
      <c r="R167" s="208">
        <f>R168</f>
        <v>0</v>
      </c>
      <c r="S167" s="207"/>
      <c r="T167" s="209">
        <f>T168</f>
        <v>0.09560260000000001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146</v>
      </c>
      <c r="AT167" s="211" t="s">
        <v>77</v>
      </c>
      <c r="AU167" s="211" t="s">
        <v>86</v>
      </c>
      <c r="AY167" s="210" t="s">
        <v>137</v>
      </c>
      <c r="BK167" s="212">
        <f>BK168</f>
        <v>0</v>
      </c>
    </row>
    <row r="168" s="2" customFormat="1" ht="24.15" customHeight="1">
      <c r="A168" s="35"/>
      <c r="B168" s="36"/>
      <c r="C168" s="215" t="s">
        <v>259</v>
      </c>
      <c r="D168" s="215" t="s">
        <v>140</v>
      </c>
      <c r="E168" s="216" t="s">
        <v>260</v>
      </c>
      <c r="F168" s="217" t="s">
        <v>261</v>
      </c>
      <c r="G168" s="218" t="s">
        <v>150</v>
      </c>
      <c r="H168" s="219">
        <v>2.6899999999999999</v>
      </c>
      <c r="I168" s="220"/>
      <c r="J168" s="221">
        <f>ROUND(I168*H168,2)</f>
        <v>0</v>
      </c>
      <c r="K168" s="217" t="s">
        <v>144</v>
      </c>
      <c r="L168" s="41"/>
      <c r="M168" s="222" t="s">
        <v>1</v>
      </c>
      <c r="N168" s="223" t="s">
        <v>44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0.035540000000000002</v>
      </c>
      <c r="T168" s="225">
        <f>S168*H168</f>
        <v>0.09560260000000001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206</v>
      </c>
      <c r="AT168" s="226" t="s">
        <v>140</v>
      </c>
      <c r="AU168" s="226" t="s">
        <v>146</v>
      </c>
      <c r="AY168" s="14" t="s">
        <v>137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146</v>
      </c>
      <c r="BK168" s="227">
        <f>ROUND(I168*H168,2)</f>
        <v>0</v>
      </c>
      <c r="BL168" s="14" t="s">
        <v>206</v>
      </c>
      <c r="BM168" s="226" t="s">
        <v>262</v>
      </c>
    </row>
    <row r="169" s="12" customFormat="1" ht="22.8" customHeight="1">
      <c r="A169" s="12"/>
      <c r="B169" s="199"/>
      <c r="C169" s="200"/>
      <c r="D169" s="201" t="s">
        <v>77</v>
      </c>
      <c r="E169" s="213" t="s">
        <v>263</v>
      </c>
      <c r="F169" s="213" t="s">
        <v>264</v>
      </c>
      <c r="G169" s="200"/>
      <c r="H169" s="200"/>
      <c r="I169" s="203"/>
      <c r="J169" s="214">
        <f>BK169</f>
        <v>0</v>
      </c>
      <c r="K169" s="200"/>
      <c r="L169" s="205"/>
      <c r="M169" s="206"/>
      <c r="N169" s="207"/>
      <c r="O169" s="207"/>
      <c r="P169" s="208">
        <f>SUM(P170:P173)</f>
        <v>0</v>
      </c>
      <c r="Q169" s="207"/>
      <c r="R169" s="208">
        <f>SUM(R170:R173)</f>
        <v>0.11417339999999998</v>
      </c>
      <c r="S169" s="207"/>
      <c r="T169" s="209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0" t="s">
        <v>146</v>
      </c>
      <c r="AT169" s="211" t="s">
        <v>77</v>
      </c>
      <c r="AU169" s="211" t="s">
        <v>86</v>
      </c>
      <c r="AY169" s="210" t="s">
        <v>137</v>
      </c>
      <c r="BK169" s="212">
        <f>SUM(BK170:BK173)</f>
        <v>0</v>
      </c>
    </row>
    <row r="170" s="2" customFormat="1" ht="24.15" customHeight="1">
      <c r="A170" s="35"/>
      <c r="B170" s="36"/>
      <c r="C170" s="215" t="s">
        <v>265</v>
      </c>
      <c r="D170" s="215" t="s">
        <v>140</v>
      </c>
      <c r="E170" s="216" t="s">
        <v>266</v>
      </c>
      <c r="F170" s="217" t="s">
        <v>267</v>
      </c>
      <c r="G170" s="218" t="s">
        <v>150</v>
      </c>
      <c r="H170" s="219">
        <v>8.8559999999999999</v>
      </c>
      <c r="I170" s="220"/>
      <c r="J170" s="221">
        <f>ROUND(I170*H170,2)</f>
        <v>0</v>
      </c>
      <c r="K170" s="217" t="s">
        <v>144</v>
      </c>
      <c r="L170" s="41"/>
      <c r="M170" s="222" t="s">
        <v>1</v>
      </c>
      <c r="N170" s="223" t="s">
        <v>44</v>
      </c>
      <c r="O170" s="88"/>
      <c r="P170" s="224">
        <f>O170*H170</f>
        <v>0</v>
      </c>
      <c r="Q170" s="224">
        <v>0.00054000000000000001</v>
      </c>
      <c r="R170" s="224">
        <f>Q170*H170</f>
        <v>0.0047822400000000001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206</v>
      </c>
      <c r="AT170" s="226" t="s">
        <v>140</v>
      </c>
      <c r="AU170" s="226" t="s">
        <v>146</v>
      </c>
      <c r="AY170" s="14" t="s">
        <v>137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146</v>
      </c>
      <c r="BK170" s="227">
        <f>ROUND(I170*H170,2)</f>
        <v>0</v>
      </c>
      <c r="BL170" s="14" t="s">
        <v>206</v>
      </c>
      <c r="BM170" s="226" t="s">
        <v>268</v>
      </c>
    </row>
    <row r="171" s="2" customFormat="1" ht="14.4" customHeight="1">
      <c r="A171" s="35"/>
      <c r="B171" s="36"/>
      <c r="C171" s="228" t="s">
        <v>269</v>
      </c>
      <c r="D171" s="228" t="s">
        <v>270</v>
      </c>
      <c r="E171" s="229" t="s">
        <v>271</v>
      </c>
      <c r="F171" s="230" t="s">
        <v>272</v>
      </c>
      <c r="G171" s="231" t="s">
        <v>175</v>
      </c>
      <c r="H171" s="232">
        <v>27.399999999999999</v>
      </c>
      <c r="I171" s="233"/>
      <c r="J171" s="234">
        <f>ROUND(I171*H171,2)</f>
        <v>0</v>
      </c>
      <c r="K171" s="230" t="s">
        <v>144</v>
      </c>
      <c r="L171" s="235"/>
      <c r="M171" s="236" t="s">
        <v>1</v>
      </c>
      <c r="N171" s="237" t="s">
        <v>44</v>
      </c>
      <c r="O171" s="88"/>
      <c r="P171" s="224">
        <f>O171*H171</f>
        <v>0</v>
      </c>
      <c r="Q171" s="224">
        <v>0.00066</v>
      </c>
      <c r="R171" s="224">
        <f>Q171*H171</f>
        <v>0.018083999999999999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273</v>
      </c>
      <c r="AT171" s="226" t="s">
        <v>270</v>
      </c>
      <c r="AU171" s="226" t="s">
        <v>146</v>
      </c>
      <c r="AY171" s="14" t="s">
        <v>137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146</v>
      </c>
      <c r="BK171" s="227">
        <f>ROUND(I171*H171,2)</f>
        <v>0</v>
      </c>
      <c r="BL171" s="14" t="s">
        <v>206</v>
      </c>
      <c r="BM171" s="226" t="s">
        <v>274</v>
      </c>
    </row>
    <row r="172" s="2" customFormat="1" ht="14.4" customHeight="1">
      <c r="A172" s="35"/>
      <c r="B172" s="36"/>
      <c r="C172" s="215" t="s">
        <v>275</v>
      </c>
      <c r="D172" s="215" t="s">
        <v>140</v>
      </c>
      <c r="E172" s="216" t="s">
        <v>276</v>
      </c>
      <c r="F172" s="217" t="s">
        <v>277</v>
      </c>
      <c r="G172" s="218" t="s">
        <v>150</v>
      </c>
      <c r="H172" s="219">
        <v>8.8559999999999999</v>
      </c>
      <c r="I172" s="220"/>
      <c r="J172" s="221">
        <f>ROUND(I172*H172,2)</f>
        <v>0</v>
      </c>
      <c r="K172" s="217" t="s">
        <v>1</v>
      </c>
      <c r="L172" s="41"/>
      <c r="M172" s="222" t="s">
        <v>1</v>
      </c>
      <c r="N172" s="223" t="s">
        <v>44</v>
      </c>
      <c r="O172" s="88"/>
      <c r="P172" s="224">
        <f>O172*H172</f>
        <v>0</v>
      </c>
      <c r="Q172" s="224">
        <v>0.00085999999999999998</v>
      </c>
      <c r="R172" s="224">
        <f>Q172*H172</f>
        <v>0.0076161599999999994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206</v>
      </c>
      <c r="AT172" s="226" t="s">
        <v>140</v>
      </c>
      <c r="AU172" s="226" t="s">
        <v>146</v>
      </c>
      <c r="AY172" s="14" t="s">
        <v>137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146</v>
      </c>
      <c r="BK172" s="227">
        <f>ROUND(I172*H172,2)</f>
        <v>0</v>
      </c>
      <c r="BL172" s="14" t="s">
        <v>206</v>
      </c>
      <c r="BM172" s="226" t="s">
        <v>278</v>
      </c>
    </row>
    <row r="173" s="2" customFormat="1" ht="14.4" customHeight="1">
      <c r="A173" s="35"/>
      <c r="B173" s="36"/>
      <c r="C173" s="228" t="s">
        <v>279</v>
      </c>
      <c r="D173" s="228" t="s">
        <v>270</v>
      </c>
      <c r="E173" s="229" t="s">
        <v>280</v>
      </c>
      <c r="F173" s="230" t="s">
        <v>281</v>
      </c>
      <c r="G173" s="231" t="s">
        <v>150</v>
      </c>
      <c r="H173" s="232">
        <v>9.2989999999999995</v>
      </c>
      <c r="I173" s="233"/>
      <c r="J173" s="234">
        <f>ROUND(I173*H173,2)</f>
        <v>0</v>
      </c>
      <c r="K173" s="230" t="s">
        <v>144</v>
      </c>
      <c r="L173" s="235"/>
      <c r="M173" s="236" t="s">
        <v>1</v>
      </c>
      <c r="N173" s="237" t="s">
        <v>44</v>
      </c>
      <c r="O173" s="88"/>
      <c r="P173" s="224">
        <f>O173*H173</f>
        <v>0</v>
      </c>
      <c r="Q173" s="224">
        <v>0.0089999999999999993</v>
      </c>
      <c r="R173" s="224">
        <f>Q173*H173</f>
        <v>0.083690999999999988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273</v>
      </c>
      <c r="AT173" s="226" t="s">
        <v>270</v>
      </c>
      <c r="AU173" s="226" t="s">
        <v>146</v>
      </c>
      <c r="AY173" s="14" t="s">
        <v>137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146</v>
      </c>
      <c r="BK173" s="227">
        <f>ROUND(I173*H173,2)</f>
        <v>0</v>
      </c>
      <c r="BL173" s="14" t="s">
        <v>206</v>
      </c>
      <c r="BM173" s="226" t="s">
        <v>282</v>
      </c>
    </row>
    <row r="174" s="12" customFormat="1" ht="22.8" customHeight="1">
      <c r="A174" s="12"/>
      <c r="B174" s="199"/>
      <c r="C174" s="200"/>
      <c r="D174" s="201" t="s">
        <v>77</v>
      </c>
      <c r="E174" s="213" t="s">
        <v>283</v>
      </c>
      <c r="F174" s="213" t="s">
        <v>284</v>
      </c>
      <c r="G174" s="200"/>
      <c r="H174" s="200"/>
      <c r="I174" s="203"/>
      <c r="J174" s="214">
        <f>BK174</f>
        <v>0</v>
      </c>
      <c r="K174" s="200"/>
      <c r="L174" s="205"/>
      <c r="M174" s="206"/>
      <c r="N174" s="207"/>
      <c r="O174" s="207"/>
      <c r="P174" s="208">
        <f>SUM(P175:P178)</f>
        <v>0</v>
      </c>
      <c r="Q174" s="207"/>
      <c r="R174" s="208">
        <f>SUM(R175:R178)</f>
        <v>0</v>
      </c>
      <c r="S174" s="207"/>
      <c r="T174" s="209">
        <f>SUM(T175:T178)</f>
        <v>1.5940799999999999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146</v>
      </c>
      <c r="AT174" s="211" t="s">
        <v>77</v>
      </c>
      <c r="AU174" s="211" t="s">
        <v>86</v>
      </c>
      <c r="AY174" s="210" t="s">
        <v>137</v>
      </c>
      <c r="BK174" s="212">
        <f>SUM(BK175:BK178)</f>
        <v>0</v>
      </c>
    </row>
    <row r="175" s="2" customFormat="1" ht="14.4" customHeight="1">
      <c r="A175" s="35"/>
      <c r="B175" s="36"/>
      <c r="C175" s="215" t="s">
        <v>273</v>
      </c>
      <c r="D175" s="215" t="s">
        <v>140</v>
      </c>
      <c r="E175" s="216" t="s">
        <v>285</v>
      </c>
      <c r="F175" s="217" t="s">
        <v>286</v>
      </c>
      <c r="G175" s="218" t="s">
        <v>150</v>
      </c>
      <c r="H175" s="219">
        <v>39.009999999999998</v>
      </c>
      <c r="I175" s="220"/>
      <c r="J175" s="221">
        <f>ROUND(I175*H175,2)</f>
        <v>0</v>
      </c>
      <c r="K175" s="217" t="s">
        <v>1</v>
      </c>
      <c r="L175" s="41"/>
      <c r="M175" s="222" t="s">
        <v>1</v>
      </c>
      <c r="N175" s="223" t="s">
        <v>44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0.0080000000000000002</v>
      </c>
      <c r="T175" s="225">
        <f>S175*H175</f>
        <v>0.31207999999999997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206</v>
      </c>
      <c r="AT175" s="226" t="s">
        <v>140</v>
      </c>
      <c r="AU175" s="226" t="s">
        <v>146</v>
      </c>
      <c r="AY175" s="14" t="s">
        <v>137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146</v>
      </c>
      <c r="BK175" s="227">
        <f>ROUND(I175*H175,2)</f>
        <v>0</v>
      </c>
      <c r="BL175" s="14" t="s">
        <v>206</v>
      </c>
      <c r="BM175" s="226" t="s">
        <v>287</v>
      </c>
    </row>
    <row r="176" s="2" customFormat="1" ht="24.15" customHeight="1">
      <c r="A176" s="35"/>
      <c r="B176" s="36"/>
      <c r="C176" s="215" t="s">
        <v>288</v>
      </c>
      <c r="D176" s="215" t="s">
        <v>140</v>
      </c>
      <c r="E176" s="216" t="s">
        <v>289</v>
      </c>
      <c r="F176" s="217" t="s">
        <v>290</v>
      </c>
      <c r="G176" s="218" t="s">
        <v>158</v>
      </c>
      <c r="H176" s="219">
        <v>3</v>
      </c>
      <c r="I176" s="220"/>
      <c r="J176" s="221">
        <f>ROUND(I176*H176,2)</f>
        <v>0</v>
      </c>
      <c r="K176" s="217" t="s">
        <v>144</v>
      </c>
      <c r="L176" s="41"/>
      <c r="M176" s="222" t="s">
        <v>1</v>
      </c>
      <c r="N176" s="223" t="s">
        <v>44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0.024</v>
      </c>
      <c r="T176" s="225">
        <f>S176*H176</f>
        <v>0.072000000000000008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206</v>
      </c>
      <c r="AT176" s="226" t="s">
        <v>140</v>
      </c>
      <c r="AU176" s="226" t="s">
        <v>146</v>
      </c>
      <c r="AY176" s="14" t="s">
        <v>137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146</v>
      </c>
      <c r="BK176" s="227">
        <f>ROUND(I176*H176,2)</f>
        <v>0</v>
      </c>
      <c r="BL176" s="14" t="s">
        <v>206</v>
      </c>
      <c r="BM176" s="226" t="s">
        <v>291</v>
      </c>
    </row>
    <row r="177" s="2" customFormat="1" ht="24.15" customHeight="1">
      <c r="A177" s="35"/>
      <c r="B177" s="36"/>
      <c r="C177" s="215" t="s">
        <v>292</v>
      </c>
      <c r="D177" s="215" t="s">
        <v>140</v>
      </c>
      <c r="E177" s="216" t="s">
        <v>293</v>
      </c>
      <c r="F177" s="217" t="s">
        <v>294</v>
      </c>
      <c r="G177" s="218" t="s">
        <v>158</v>
      </c>
      <c r="H177" s="219">
        <v>1</v>
      </c>
      <c r="I177" s="220"/>
      <c r="J177" s="221">
        <f>ROUND(I177*H177,2)</f>
        <v>0</v>
      </c>
      <c r="K177" s="217" t="s">
        <v>144</v>
      </c>
      <c r="L177" s="41"/>
      <c r="M177" s="222" t="s">
        <v>1</v>
      </c>
      <c r="N177" s="223" t="s">
        <v>44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0.16600000000000001</v>
      </c>
      <c r="T177" s="225">
        <f>S177*H177</f>
        <v>0.16600000000000001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206</v>
      </c>
      <c r="AT177" s="226" t="s">
        <v>140</v>
      </c>
      <c r="AU177" s="226" t="s">
        <v>146</v>
      </c>
      <c r="AY177" s="14" t="s">
        <v>137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146</v>
      </c>
      <c r="BK177" s="227">
        <f>ROUND(I177*H177,2)</f>
        <v>0</v>
      </c>
      <c r="BL177" s="14" t="s">
        <v>206</v>
      </c>
      <c r="BM177" s="226" t="s">
        <v>295</v>
      </c>
    </row>
    <row r="178" s="2" customFormat="1" ht="24.15" customHeight="1">
      <c r="A178" s="35"/>
      <c r="B178" s="36"/>
      <c r="C178" s="215" t="s">
        <v>296</v>
      </c>
      <c r="D178" s="215" t="s">
        <v>140</v>
      </c>
      <c r="E178" s="216" t="s">
        <v>297</v>
      </c>
      <c r="F178" s="217" t="s">
        <v>298</v>
      </c>
      <c r="G178" s="218" t="s">
        <v>158</v>
      </c>
      <c r="H178" s="219">
        <v>6</v>
      </c>
      <c r="I178" s="220"/>
      <c r="J178" s="221">
        <f>ROUND(I178*H178,2)</f>
        <v>0</v>
      </c>
      <c r="K178" s="217" t="s">
        <v>144</v>
      </c>
      <c r="L178" s="41"/>
      <c r="M178" s="222" t="s">
        <v>1</v>
      </c>
      <c r="N178" s="223" t="s">
        <v>44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0.17399999999999999</v>
      </c>
      <c r="T178" s="225">
        <f>S178*H178</f>
        <v>1.044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206</v>
      </c>
      <c r="AT178" s="226" t="s">
        <v>140</v>
      </c>
      <c r="AU178" s="226" t="s">
        <v>146</v>
      </c>
      <c r="AY178" s="14" t="s">
        <v>137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146</v>
      </c>
      <c r="BK178" s="227">
        <f>ROUND(I178*H178,2)</f>
        <v>0</v>
      </c>
      <c r="BL178" s="14" t="s">
        <v>206</v>
      </c>
      <c r="BM178" s="226" t="s">
        <v>299</v>
      </c>
    </row>
    <row r="179" s="12" customFormat="1" ht="22.8" customHeight="1">
      <c r="A179" s="12"/>
      <c r="B179" s="199"/>
      <c r="C179" s="200"/>
      <c r="D179" s="201" t="s">
        <v>77</v>
      </c>
      <c r="E179" s="213" t="s">
        <v>300</v>
      </c>
      <c r="F179" s="213" t="s">
        <v>301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P180</f>
        <v>0</v>
      </c>
      <c r="Q179" s="207"/>
      <c r="R179" s="208">
        <f>R180</f>
        <v>0</v>
      </c>
      <c r="S179" s="207"/>
      <c r="T179" s="209">
        <f>T180</f>
        <v>0.85920199999999991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146</v>
      </c>
      <c r="AT179" s="211" t="s">
        <v>77</v>
      </c>
      <c r="AU179" s="211" t="s">
        <v>86</v>
      </c>
      <c r="AY179" s="210" t="s">
        <v>137</v>
      </c>
      <c r="BK179" s="212">
        <f>BK180</f>
        <v>0</v>
      </c>
    </row>
    <row r="180" s="2" customFormat="1" ht="14.4" customHeight="1">
      <c r="A180" s="35"/>
      <c r="B180" s="36"/>
      <c r="C180" s="215" t="s">
        <v>302</v>
      </c>
      <c r="D180" s="215" t="s">
        <v>140</v>
      </c>
      <c r="E180" s="216" t="s">
        <v>303</v>
      </c>
      <c r="F180" s="217" t="s">
        <v>304</v>
      </c>
      <c r="G180" s="218" t="s">
        <v>150</v>
      </c>
      <c r="H180" s="219">
        <v>24.34</v>
      </c>
      <c r="I180" s="220"/>
      <c r="J180" s="221">
        <f>ROUND(I180*H180,2)</f>
        <v>0</v>
      </c>
      <c r="K180" s="217" t="s">
        <v>144</v>
      </c>
      <c r="L180" s="41"/>
      <c r="M180" s="222" t="s">
        <v>1</v>
      </c>
      <c r="N180" s="223" t="s">
        <v>44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0.035299999999999998</v>
      </c>
      <c r="T180" s="225">
        <f>S180*H180</f>
        <v>0.85920199999999991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206</v>
      </c>
      <c r="AT180" s="226" t="s">
        <v>140</v>
      </c>
      <c r="AU180" s="226" t="s">
        <v>146</v>
      </c>
      <c r="AY180" s="14" t="s">
        <v>137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146</v>
      </c>
      <c r="BK180" s="227">
        <f>ROUND(I180*H180,2)</f>
        <v>0</v>
      </c>
      <c r="BL180" s="14" t="s">
        <v>206</v>
      </c>
      <c r="BM180" s="226" t="s">
        <v>305</v>
      </c>
    </row>
    <row r="181" s="12" customFormat="1" ht="22.8" customHeight="1">
      <c r="A181" s="12"/>
      <c r="B181" s="199"/>
      <c r="C181" s="200"/>
      <c r="D181" s="201" t="s">
        <v>77</v>
      </c>
      <c r="E181" s="213" t="s">
        <v>306</v>
      </c>
      <c r="F181" s="213" t="s">
        <v>307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f>SUM(P182:P185)</f>
        <v>0</v>
      </c>
      <c r="Q181" s="207"/>
      <c r="R181" s="208">
        <f>SUM(R182:R185)</f>
        <v>0</v>
      </c>
      <c r="S181" s="207"/>
      <c r="T181" s="209">
        <f>SUM(T182:T185)</f>
        <v>1.065426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146</v>
      </c>
      <c r="AT181" s="211" t="s">
        <v>77</v>
      </c>
      <c r="AU181" s="211" t="s">
        <v>86</v>
      </c>
      <c r="AY181" s="210" t="s">
        <v>137</v>
      </c>
      <c r="BK181" s="212">
        <f>SUM(BK182:BK185)</f>
        <v>0</v>
      </c>
    </row>
    <row r="182" s="2" customFormat="1" ht="24.15" customHeight="1">
      <c r="A182" s="35"/>
      <c r="B182" s="36"/>
      <c r="C182" s="215" t="s">
        <v>308</v>
      </c>
      <c r="D182" s="215" t="s">
        <v>140</v>
      </c>
      <c r="E182" s="216" t="s">
        <v>309</v>
      </c>
      <c r="F182" s="217" t="s">
        <v>310</v>
      </c>
      <c r="G182" s="218" t="s">
        <v>150</v>
      </c>
      <c r="H182" s="219">
        <v>331.62</v>
      </c>
      <c r="I182" s="220"/>
      <c r="J182" s="221">
        <f>ROUND(I182*H182,2)</f>
        <v>0</v>
      </c>
      <c r="K182" s="217" t="s">
        <v>144</v>
      </c>
      <c r="L182" s="41"/>
      <c r="M182" s="222" t="s">
        <v>1</v>
      </c>
      <c r="N182" s="223" t="s">
        <v>44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0.0025000000000000001</v>
      </c>
      <c r="T182" s="225">
        <f>S182*H182</f>
        <v>0.82905000000000006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206</v>
      </c>
      <c r="AT182" s="226" t="s">
        <v>140</v>
      </c>
      <c r="AU182" s="226" t="s">
        <v>146</v>
      </c>
      <c r="AY182" s="14" t="s">
        <v>137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146</v>
      </c>
      <c r="BK182" s="227">
        <f>ROUND(I182*H182,2)</f>
        <v>0</v>
      </c>
      <c r="BL182" s="14" t="s">
        <v>206</v>
      </c>
      <c r="BM182" s="226" t="s">
        <v>311</v>
      </c>
    </row>
    <row r="183" s="2" customFormat="1" ht="24.15" customHeight="1">
      <c r="A183" s="35"/>
      <c r="B183" s="36"/>
      <c r="C183" s="215" t="s">
        <v>312</v>
      </c>
      <c r="D183" s="215" t="s">
        <v>140</v>
      </c>
      <c r="E183" s="216" t="s">
        <v>313</v>
      </c>
      <c r="F183" s="217" t="s">
        <v>314</v>
      </c>
      <c r="G183" s="218" t="s">
        <v>175</v>
      </c>
      <c r="H183" s="219">
        <v>48</v>
      </c>
      <c r="I183" s="220"/>
      <c r="J183" s="221">
        <f>ROUND(I183*H183,2)</f>
        <v>0</v>
      </c>
      <c r="K183" s="217" t="s">
        <v>144</v>
      </c>
      <c r="L183" s="41"/>
      <c r="M183" s="222" t="s">
        <v>1</v>
      </c>
      <c r="N183" s="223" t="s">
        <v>44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0.0023</v>
      </c>
      <c r="T183" s="225">
        <f>S183*H183</f>
        <v>0.1104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206</v>
      </c>
      <c r="AT183" s="226" t="s">
        <v>140</v>
      </c>
      <c r="AU183" s="226" t="s">
        <v>146</v>
      </c>
      <c r="AY183" s="14" t="s">
        <v>137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146</v>
      </c>
      <c r="BK183" s="227">
        <f>ROUND(I183*H183,2)</f>
        <v>0</v>
      </c>
      <c r="BL183" s="14" t="s">
        <v>206</v>
      </c>
      <c r="BM183" s="226" t="s">
        <v>315</v>
      </c>
    </row>
    <row r="184" s="2" customFormat="1" ht="14.4" customHeight="1">
      <c r="A184" s="35"/>
      <c r="B184" s="36"/>
      <c r="C184" s="215" t="s">
        <v>316</v>
      </c>
      <c r="D184" s="215" t="s">
        <v>140</v>
      </c>
      <c r="E184" s="216" t="s">
        <v>317</v>
      </c>
      <c r="F184" s="217" t="s">
        <v>318</v>
      </c>
      <c r="G184" s="218" t="s">
        <v>175</v>
      </c>
      <c r="H184" s="219">
        <v>371.92000000000002</v>
      </c>
      <c r="I184" s="220"/>
      <c r="J184" s="221">
        <f>ROUND(I184*H184,2)</f>
        <v>0</v>
      </c>
      <c r="K184" s="217" t="s">
        <v>144</v>
      </c>
      <c r="L184" s="41"/>
      <c r="M184" s="222" t="s">
        <v>1</v>
      </c>
      <c r="N184" s="223" t="s">
        <v>44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0.00029999999999999997</v>
      </c>
      <c r="T184" s="225">
        <f>S184*H184</f>
        <v>0.111576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206</v>
      </c>
      <c r="AT184" s="226" t="s">
        <v>140</v>
      </c>
      <c r="AU184" s="226" t="s">
        <v>146</v>
      </c>
      <c r="AY184" s="14" t="s">
        <v>137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146</v>
      </c>
      <c r="BK184" s="227">
        <f>ROUND(I184*H184,2)</f>
        <v>0</v>
      </c>
      <c r="BL184" s="14" t="s">
        <v>206</v>
      </c>
      <c r="BM184" s="226" t="s">
        <v>319</v>
      </c>
    </row>
    <row r="185" s="2" customFormat="1" ht="14.4" customHeight="1">
      <c r="A185" s="35"/>
      <c r="B185" s="36"/>
      <c r="C185" s="215" t="s">
        <v>320</v>
      </c>
      <c r="D185" s="215" t="s">
        <v>140</v>
      </c>
      <c r="E185" s="216" t="s">
        <v>321</v>
      </c>
      <c r="F185" s="217" t="s">
        <v>322</v>
      </c>
      <c r="G185" s="218" t="s">
        <v>175</v>
      </c>
      <c r="H185" s="219">
        <v>48</v>
      </c>
      <c r="I185" s="220"/>
      <c r="J185" s="221">
        <f>ROUND(I185*H185,2)</f>
        <v>0</v>
      </c>
      <c r="K185" s="217" t="s">
        <v>144</v>
      </c>
      <c r="L185" s="41"/>
      <c r="M185" s="222" t="s">
        <v>1</v>
      </c>
      <c r="N185" s="223" t="s">
        <v>44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0.00029999999999999997</v>
      </c>
      <c r="T185" s="225">
        <f>S185*H185</f>
        <v>0.0144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206</v>
      </c>
      <c r="AT185" s="226" t="s">
        <v>140</v>
      </c>
      <c r="AU185" s="226" t="s">
        <v>146</v>
      </c>
      <c r="AY185" s="14" t="s">
        <v>137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146</v>
      </c>
      <c r="BK185" s="227">
        <f>ROUND(I185*H185,2)</f>
        <v>0</v>
      </c>
      <c r="BL185" s="14" t="s">
        <v>206</v>
      </c>
      <c r="BM185" s="226" t="s">
        <v>323</v>
      </c>
    </row>
    <row r="186" s="12" customFormat="1" ht="22.8" customHeight="1">
      <c r="A186" s="12"/>
      <c r="B186" s="199"/>
      <c r="C186" s="200"/>
      <c r="D186" s="201" t="s">
        <v>77</v>
      </c>
      <c r="E186" s="213" t="s">
        <v>324</v>
      </c>
      <c r="F186" s="213" t="s">
        <v>325</v>
      </c>
      <c r="G186" s="200"/>
      <c r="H186" s="200"/>
      <c r="I186" s="203"/>
      <c r="J186" s="214">
        <f>BK186</f>
        <v>0</v>
      </c>
      <c r="K186" s="200"/>
      <c r="L186" s="205"/>
      <c r="M186" s="206"/>
      <c r="N186" s="207"/>
      <c r="O186" s="207"/>
      <c r="P186" s="208">
        <f>P187</f>
        <v>0</v>
      </c>
      <c r="Q186" s="207"/>
      <c r="R186" s="208">
        <f>R187</f>
        <v>0</v>
      </c>
      <c r="S186" s="207"/>
      <c r="T186" s="209">
        <f>T187</f>
        <v>3.0520575999999999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0" t="s">
        <v>146</v>
      </c>
      <c r="AT186" s="211" t="s">
        <v>77</v>
      </c>
      <c r="AU186" s="211" t="s">
        <v>86</v>
      </c>
      <c r="AY186" s="210" t="s">
        <v>137</v>
      </c>
      <c r="BK186" s="212">
        <f>BK187</f>
        <v>0</v>
      </c>
    </row>
    <row r="187" s="2" customFormat="1" ht="24.15" customHeight="1">
      <c r="A187" s="35"/>
      <c r="B187" s="36"/>
      <c r="C187" s="215" t="s">
        <v>326</v>
      </c>
      <c r="D187" s="215" t="s">
        <v>140</v>
      </c>
      <c r="E187" s="216" t="s">
        <v>327</v>
      </c>
      <c r="F187" s="217" t="s">
        <v>328</v>
      </c>
      <c r="G187" s="218" t="s">
        <v>150</v>
      </c>
      <c r="H187" s="219">
        <v>112.208</v>
      </c>
      <c r="I187" s="220"/>
      <c r="J187" s="221">
        <f>ROUND(I187*H187,2)</f>
        <v>0</v>
      </c>
      <c r="K187" s="217" t="s">
        <v>144</v>
      </c>
      <c r="L187" s="41"/>
      <c r="M187" s="222" t="s">
        <v>1</v>
      </c>
      <c r="N187" s="223" t="s">
        <v>44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0.027199999999999998</v>
      </c>
      <c r="T187" s="225">
        <f>S187*H187</f>
        <v>3.0520575999999999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206</v>
      </c>
      <c r="AT187" s="226" t="s">
        <v>140</v>
      </c>
      <c r="AU187" s="226" t="s">
        <v>146</v>
      </c>
      <c r="AY187" s="14" t="s">
        <v>137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146</v>
      </c>
      <c r="BK187" s="227">
        <f>ROUND(I187*H187,2)</f>
        <v>0</v>
      </c>
      <c r="BL187" s="14" t="s">
        <v>206</v>
      </c>
      <c r="BM187" s="226" t="s">
        <v>329</v>
      </c>
    </row>
    <row r="188" s="12" customFormat="1" ht="22.8" customHeight="1">
      <c r="A188" s="12"/>
      <c r="B188" s="199"/>
      <c r="C188" s="200"/>
      <c r="D188" s="201" t="s">
        <v>77</v>
      </c>
      <c r="E188" s="213" t="s">
        <v>330</v>
      </c>
      <c r="F188" s="213" t="s">
        <v>331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P189</f>
        <v>0</v>
      </c>
      <c r="Q188" s="207"/>
      <c r="R188" s="208">
        <f>R189</f>
        <v>1.647437</v>
      </c>
      <c r="S188" s="207"/>
      <c r="T188" s="209">
        <f>T189</f>
        <v>0.51070546999999999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146</v>
      </c>
      <c r="AT188" s="211" t="s">
        <v>77</v>
      </c>
      <c r="AU188" s="211" t="s">
        <v>86</v>
      </c>
      <c r="AY188" s="210" t="s">
        <v>137</v>
      </c>
      <c r="BK188" s="212">
        <f>BK189</f>
        <v>0</v>
      </c>
    </row>
    <row r="189" s="2" customFormat="1" ht="14.4" customHeight="1">
      <c r="A189" s="35"/>
      <c r="B189" s="36"/>
      <c r="C189" s="215" t="s">
        <v>332</v>
      </c>
      <c r="D189" s="215" t="s">
        <v>140</v>
      </c>
      <c r="E189" s="216" t="s">
        <v>333</v>
      </c>
      <c r="F189" s="217" t="s">
        <v>334</v>
      </c>
      <c r="G189" s="218" t="s">
        <v>150</v>
      </c>
      <c r="H189" s="219">
        <v>1647.4369999999999</v>
      </c>
      <c r="I189" s="220"/>
      <c r="J189" s="221">
        <f>ROUND(I189*H189,2)</f>
        <v>0</v>
      </c>
      <c r="K189" s="217" t="s">
        <v>144</v>
      </c>
      <c r="L189" s="41"/>
      <c r="M189" s="222" t="s">
        <v>1</v>
      </c>
      <c r="N189" s="223" t="s">
        <v>44</v>
      </c>
      <c r="O189" s="88"/>
      <c r="P189" s="224">
        <f>O189*H189</f>
        <v>0</v>
      </c>
      <c r="Q189" s="224">
        <v>0.001</v>
      </c>
      <c r="R189" s="224">
        <f>Q189*H189</f>
        <v>1.647437</v>
      </c>
      <c r="S189" s="224">
        <v>0.00031</v>
      </c>
      <c r="T189" s="225">
        <f>S189*H189</f>
        <v>0.51070546999999999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206</v>
      </c>
      <c r="AT189" s="226" t="s">
        <v>140</v>
      </c>
      <c r="AU189" s="226" t="s">
        <v>146</v>
      </c>
      <c r="AY189" s="14" t="s">
        <v>137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146</v>
      </c>
      <c r="BK189" s="227">
        <f>ROUND(I189*H189,2)</f>
        <v>0</v>
      </c>
      <c r="BL189" s="14" t="s">
        <v>206</v>
      </c>
      <c r="BM189" s="226" t="s">
        <v>335</v>
      </c>
    </row>
    <row r="190" s="12" customFormat="1" ht="25.92" customHeight="1">
      <c r="A190" s="12"/>
      <c r="B190" s="199"/>
      <c r="C190" s="200"/>
      <c r="D190" s="201" t="s">
        <v>77</v>
      </c>
      <c r="E190" s="202" t="s">
        <v>270</v>
      </c>
      <c r="F190" s="202" t="s">
        <v>336</v>
      </c>
      <c r="G190" s="200"/>
      <c r="H190" s="200"/>
      <c r="I190" s="203"/>
      <c r="J190" s="204">
        <f>BK190</f>
        <v>0</v>
      </c>
      <c r="K190" s="200"/>
      <c r="L190" s="205"/>
      <c r="M190" s="206"/>
      <c r="N190" s="207"/>
      <c r="O190" s="207"/>
      <c r="P190" s="208">
        <f>P191+P193</f>
        <v>0</v>
      </c>
      <c r="Q190" s="207"/>
      <c r="R190" s="208">
        <f>R191+R193</f>
        <v>0</v>
      </c>
      <c r="S190" s="207"/>
      <c r="T190" s="209">
        <f>T191+T193</f>
        <v>0.53460000000000008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152</v>
      </c>
      <c r="AT190" s="211" t="s">
        <v>77</v>
      </c>
      <c r="AU190" s="211" t="s">
        <v>78</v>
      </c>
      <c r="AY190" s="210" t="s">
        <v>137</v>
      </c>
      <c r="BK190" s="212">
        <f>BK191+BK193</f>
        <v>0</v>
      </c>
    </row>
    <row r="191" s="12" customFormat="1" ht="22.8" customHeight="1">
      <c r="A191" s="12"/>
      <c r="B191" s="199"/>
      <c r="C191" s="200"/>
      <c r="D191" s="201" t="s">
        <v>77</v>
      </c>
      <c r="E191" s="213" t="s">
        <v>337</v>
      </c>
      <c r="F191" s="213" t="s">
        <v>338</v>
      </c>
      <c r="G191" s="200"/>
      <c r="H191" s="200"/>
      <c r="I191" s="203"/>
      <c r="J191" s="214">
        <f>BK191</f>
        <v>0</v>
      </c>
      <c r="K191" s="200"/>
      <c r="L191" s="205"/>
      <c r="M191" s="206"/>
      <c r="N191" s="207"/>
      <c r="O191" s="207"/>
      <c r="P191" s="208">
        <f>P192</f>
        <v>0</v>
      </c>
      <c r="Q191" s="207"/>
      <c r="R191" s="208">
        <f>R192</f>
        <v>0</v>
      </c>
      <c r="S191" s="207"/>
      <c r="T191" s="209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152</v>
      </c>
      <c r="AT191" s="211" t="s">
        <v>77</v>
      </c>
      <c r="AU191" s="211" t="s">
        <v>86</v>
      </c>
      <c r="AY191" s="210" t="s">
        <v>137</v>
      </c>
      <c r="BK191" s="212">
        <f>BK192</f>
        <v>0</v>
      </c>
    </row>
    <row r="192" s="2" customFormat="1" ht="14.4" customHeight="1">
      <c r="A192" s="35"/>
      <c r="B192" s="36"/>
      <c r="C192" s="215" t="s">
        <v>339</v>
      </c>
      <c r="D192" s="215" t="s">
        <v>140</v>
      </c>
      <c r="E192" s="216" t="s">
        <v>340</v>
      </c>
      <c r="F192" s="217" t="s">
        <v>341</v>
      </c>
      <c r="G192" s="218" t="s">
        <v>204</v>
      </c>
      <c r="H192" s="219">
        <v>0.5</v>
      </c>
      <c r="I192" s="220"/>
      <c r="J192" s="221">
        <f>ROUND(I192*H192,2)</f>
        <v>0</v>
      </c>
      <c r="K192" s="217" t="s">
        <v>1</v>
      </c>
      <c r="L192" s="41"/>
      <c r="M192" s="222" t="s">
        <v>1</v>
      </c>
      <c r="N192" s="223" t="s">
        <v>44</v>
      </c>
      <c r="O192" s="88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6" t="s">
        <v>342</v>
      </c>
      <c r="AT192" s="226" t="s">
        <v>140</v>
      </c>
      <c r="AU192" s="226" t="s">
        <v>146</v>
      </c>
      <c r="AY192" s="14" t="s">
        <v>137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4" t="s">
        <v>146</v>
      </c>
      <c r="BK192" s="227">
        <f>ROUND(I192*H192,2)</f>
        <v>0</v>
      </c>
      <c r="BL192" s="14" t="s">
        <v>342</v>
      </c>
      <c r="BM192" s="226" t="s">
        <v>343</v>
      </c>
    </row>
    <row r="193" s="12" customFormat="1" ht="22.8" customHeight="1">
      <c r="A193" s="12"/>
      <c r="B193" s="199"/>
      <c r="C193" s="200"/>
      <c r="D193" s="201" t="s">
        <v>77</v>
      </c>
      <c r="E193" s="213" t="s">
        <v>344</v>
      </c>
      <c r="F193" s="213" t="s">
        <v>345</v>
      </c>
      <c r="G193" s="200"/>
      <c r="H193" s="200"/>
      <c r="I193" s="203"/>
      <c r="J193" s="214">
        <f>BK193</f>
        <v>0</v>
      </c>
      <c r="K193" s="200"/>
      <c r="L193" s="205"/>
      <c r="M193" s="206"/>
      <c r="N193" s="207"/>
      <c r="O193" s="207"/>
      <c r="P193" s="208">
        <f>P194</f>
        <v>0</v>
      </c>
      <c r="Q193" s="207"/>
      <c r="R193" s="208">
        <f>R194</f>
        <v>0</v>
      </c>
      <c r="S193" s="207"/>
      <c r="T193" s="209">
        <f>T194</f>
        <v>0.53460000000000008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152</v>
      </c>
      <c r="AT193" s="211" t="s">
        <v>77</v>
      </c>
      <c r="AU193" s="211" t="s">
        <v>86</v>
      </c>
      <c r="AY193" s="210" t="s">
        <v>137</v>
      </c>
      <c r="BK193" s="212">
        <f>BK194</f>
        <v>0</v>
      </c>
    </row>
    <row r="194" s="2" customFormat="1" ht="24.15" customHeight="1">
      <c r="A194" s="35"/>
      <c r="B194" s="36"/>
      <c r="C194" s="215" t="s">
        <v>346</v>
      </c>
      <c r="D194" s="215" t="s">
        <v>140</v>
      </c>
      <c r="E194" s="216" t="s">
        <v>347</v>
      </c>
      <c r="F194" s="217" t="s">
        <v>348</v>
      </c>
      <c r="G194" s="218" t="s">
        <v>150</v>
      </c>
      <c r="H194" s="219">
        <v>1.6200000000000001</v>
      </c>
      <c r="I194" s="220"/>
      <c r="J194" s="221">
        <f>ROUND(I194*H194,2)</f>
        <v>0</v>
      </c>
      <c r="K194" s="217" t="s">
        <v>144</v>
      </c>
      <c r="L194" s="41"/>
      <c r="M194" s="238" t="s">
        <v>1</v>
      </c>
      <c r="N194" s="239" t="s">
        <v>44</v>
      </c>
      <c r="O194" s="240"/>
      <c r="P194" s="241">
        <f>O194*H194</f>
        <v>0</v>
      </c>
      <c r="Q194" s="241">
        <v>0</v>
      </c>
      <c r="R194" s="241">
        <f>Q194*H194</f>
        <v>0</v>
      </c>
      <c r="S194" s="241">
        <v>0.33000000000000002</v>
      </c>
      <c r="T194" s="242">
        <f>S194*H194</f>
        <v>0.53460000000000008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342</v>
      </c>
      <c r="AT194" s="226" t="s">
        <v>140</v>
      </c>
      <c r="AU194" s="226" t="s">
        <v>146</v>
      </c>
      <c r="AY194" s="14" t="s">
        <v>137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146</v>
      </c>
      <c r="BK194" s="227">
        <f>ROUND(I194*H194,2)</f>
        <v>0</v>
      </c>
      <c r="BL194" s="14" t="s">
        <v>342</v>
      </c>
      <c r="BM194" s="226" t="s">
        <v>349</v>
      </c>
    </row>
    <row r="195" s="2" customFormat="1" ht="6.96" customHeight="1">
      <c r="A195" s="35"/>
      <c r="B195" s="63"/>
      <c r="C195" s="64"/>
      <c r="D195" s="64"/>
      <c r="E195" s="64"/>
      <c r="F195" s="64"/>
      <c r="G195" s="64"/>
      <c r="H195" s="64"/>
      <c r="I195" s="64"/>
      <c r="J195" s="64"/>
      <c r="K195" s="64"/>
      <c r="L195" s="41"/>
      <c r="M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</row>
  </sheetData>
  <sheetProtection sheet="1" autoFilter="0" formatColumns="0" formatRows="0" objects="1" scenarios="1" spinCount="100000" saltValue="EXr9qYSjio/B7IZ4IAxUUwXRGVsfM8HDuhdhP+olOs0vhv7dxWqN/yZwml+sk18dLTJn/9yAw7keO/8zTpFmSg==" hashValue="kfb1XBFGuf5zqI3VcEDAN8R8MiifPkON4wBvTpAQUxAP8wwMKA4F4W8ylhC6uTWqAPRftpnXGLAPTr3mVrakrg==" algorithmName="SHA-512" password="CC35"/>
  <autoFilter ref="C132:K194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STAVEBNÍ ÚPRAVY PODKROVÍ CSS JESENÍK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350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29. 10. 2020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ROUND(J137,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ROUND((SUM(BE137:BE247)),  2)</f>
        <v>0</v>
      </c>
      <c r="G33" s="35"/>
      <c r="H33" s="35"/>
      <c r="I33" s="152">
        <v>0.20999999999999999</v>
      </c>
      <c r="J33" s="151">
        <f>ROUND(((SUM(BE137:BE247))*I33),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ROUND((SUM(BF137:BF247)),  2)</f>
        <v>0</v>
      </c>
      <c r="G34" s="35"/>
      <c r="H34" s="35"/>
      <c r="I34" s="152">
        <v>0.14999999999999999</v>
      </c>
      <c r="J34" s="151">
        <f>ROUND(((SUM(BF137:BF247))*I34),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ROUND((SUM(BG137:BG247)),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ROUND((SUM(BH137:BH247)),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ROUND((SUM(BI137:BI247)),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STAVEBNÍ ÚPRAVY PODKROVÍ CSS JESENÍK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1922b - Stavební práce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Jeseník</v>
      </c>
      <c r="G89" s="37"/>
      <c r="H89" s="37"/>
      <c r="I89" s="29" t="s">
        <v>22</v>
      </c>
      <c r="J89" s="76" t="str">
        <f>IF(J12="","",J12)</f>
        <v>29. 10. 2020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Centrum sociálních služeb Jeseník</v>
      </c>
      <c r="G91" s="37"/>
      <c r="H91" s="37"/>
      <c r="I91" s="29" t="s">
        <v>30</v>
      </c>
      <c r="J91" s="33" t="str">
        <f>E21</f>
        <v>DIK Jeseník spol. s 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DIK Jeseník s.r.o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J137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J138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351</v>
      </c>
      <c r="E98" s="185"/>
      <c r="F98" s="185"/>
      <c r="G98" s="185"/>
      <c r="H98" s="185"/>
      <c r="I98" s="185"/>
      <c r="J98" s="186">
        <f>J139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352</v>
      </c>
      <c r="E99" s="185"/>
      <c r="F99" s="185"/>
      <c r="G99" s="185"/>
      <c r="H99" s="185"/>
      <c r="I99" s="185"/>
      <c r="J99" s="186">
        <f>J143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106</v>
      </c>
      <c r="E100" s="185"/>
      <c r="F100" s="185"/>
      <c r="G100" s="185"/>
      <c r="H100" s="185"/>
      <c r="I100" s="185"/>
      <c r="J100" s="186">
        <f>J153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353</v>
      </c>
      <c r="E101" s="185"/>
      <c r="F101" s="185"/>
      <c r="G101" s="185"/>
      <c r="H101" s="185"/>
      <c r="I101" s="185"/>
      <c r="J101" s="186">
        <f>J155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6"/>
      <c r="C102" s="177"/>
      <c r="D102" s="178" t="s">
        <v>108</v>
      </c>
      <c r="E102" s="179"/>
      <c r="F102" s="179"/>
      <c r="G102" s="179"/>
      <c r="H102" s="179"/>
      <c r="I102" s="179"/>
      <c r="J102" s="180">
        <f>J157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2"/>
      <c r="C103" s="183"/>
      <c r="D103" s="184" t="s">
        <v>354</v>
      </c>
      <c r="E103" s="185"/>
      <c r="F103" s="185"/>
      <c r="G103" s="185"/>
      <c r="H103" s="185"/>
      <c r="I103" s="185"/>
      <c r="J103" s="186">
        <f>J158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110</v>
      </c>
      <c r="E104" s="185"/>
      <c r="F104" s="185"/>
      <c r="G104" s="185"/>
      <c r="H104" s="185"/>
      <c r="I104" s="185"/>
      <c r="J104" s="186">
        <f>J164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113</v>
      </c>
      <c r="E105" s="185"/>
      <c r="F105" s="185"/>
      <c r="G105" s="185"/>
      <c r="H105" s="185"/>
      <c r="I105" s="185"/>
      <c r="J105" s="186">
        <f>J167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114</v>
      </c>
      <c r="E106" s="185"/>
      <c r="F106" s="185"/>
      <c r="G106" s="185"/>
      <c r="H106" s="185"/>
      <c r="I106" s="185"/>
      <c r="J106" s="186">
        <f>J176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115</v>
      </c>
      <c r="E107" s="185"/>
      <c r="F107" s="185"/>
      <c r="G107" s="185"/>
      <c r="H107" s="185"/>
      <c r="I107" s="185"/>
      <c r="J107" s="186">
        <f>J192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116</v>
      </c>
      <c r="E108" s="185"/>
      <c r="F108" s="185"/>
      <c r="G108" s="185"/>
      <c r="H108" s="185"/>
      <c r="I108" s="185"/>
      <c r="J108" s="186">
        <f>J200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117</v>
      </c>
      <c r="E109" s="185"/>
      <c r="F109" s="185"/>
      <c r="G109" s="185"/>
      <c r="H109" s="185"/>
      <c r="I109" s="185"/>
      <c r="J109" s="186">
        <f>J217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355</v>
      </c>
      <c r="E110" s="185"/>
      <c r="F110" s="185"/>
      <c r="G110" s="185"/>
      <c r="H110" s="185"/>
      <c r="I110" s="185"/>
      <c r="J110" s="186">
        <f>J224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118</v>
      </c>
      <c r="E111" s="185"/>
      <c r="F111" s="185"/>
      <c r="G111" s="185"/>
      <c r="H111" s="185"/>
      <c r="I111" s="185"/>
      <c r="J111" s="186">
        <f>J231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76"/>
      <c r="C112" s="177"/>
      <c r="D112" s="178" t="s">
        <v>119</v>
      </c>
      <c r="E112" s="179"/>
      <c r="F112" s="179"/>
      <c r="G112" s="179"/>
      <c r="H112" s="179"/>
      <c r="I112" s="179"/>
      <c r="J112" s="180">
        <f>J237</f>
        <v>0</v>
      </c>
      <c r="K112" s="177"/>
      <c r="L112" s="181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82"/>
      <c r="C113" s="183"/>
      <c r="D113" s="184" t="s">
        <v>356</v>
      </c>
      <c r="E113" s="185"/>
      <c r="F113" s="185"/>
      <c r="G113" s="185"/>
      <c r="H113" s="185"/>
      <c r="I113" s="185"/>
      <c r="J113" s="186">
        <f>J238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6"/>
      <c r="C114" s="177"/>
      <c r="D114" s="178" t="s">
        <v>357</v>
      </c>
      <c r="E114" s="179"/>
      <c r="F114" s="179"/>
      <c r="G114" s="179"/>
      <c r="H114" s="179"/>
      <c r="I114" s="179"/>
      <c r="J114" s="180">
        <f>J240</f>
        <v>0</v>
      </c>
      <c r="K114" s="177"/>
      <c r="L114" s="18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2"/>
      <c r="C115" s="183"/>
      <c r="D115" s="184" t="s">
        <v>358</v>
      </c>
      <c r="E115" s="185"/>
      <c r="F115" s="185"/>
      <c r="G115" s="185"/>
      <c r="H115" s="185"/>
      <c r="I115" s="185"/>
      <c r="J115" s="186">
        <f>J241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359</v>
      </c>
      <c r="E116" s="185"/>
      <c r="F116" s="185"/>
      <c r="G116" s="185"/>
      <c r="H116" s="185"/>
      <c r="I116" s="185"/>
      <c r="J116" s="186">
        <f>J243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360</v>
      </c>
      <c r="E117" s="185"/>
      <c r="F117" s="185"/>
      <c r="G117" s="185"/>
      <c r="H117" s="185"/>
      <c r="I117" s="185"/>
      <c r="J117" s="186">
        <f>J246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63"/>
      <c r="C119" s="64"/>
      <c r="D119" s="64"/>
      <c r="E119" s="64"/>
      <c r="F119" s="64"/>
      <c r="G119" s="64"/>
      <c r="H119" s="64"/>
      <c r="I119" s="64"/>
      <c r="J119" s="64"/>
      <c r="K119" s="64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="2" customFormat="1" ht="6.96" customHeight="1">
      <c r="A123" s="35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4.96" customHeight="1">
      <c r="A124" s="35"/>
      <c r="B124" s="36"/>
      <c r="C124" s="20" t="s">
        <v>122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16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171" t="str">
        <f>E7</f>
        <v>STAVEBNÍ ÚPRAVY PODKROVÍ CSS JESENÍK</v>
      </c>
      <c r="F127" s="29"/>
      <c r="G127" s="29"/>
      <c r="H127" s="29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98</v>
      </c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6.5" customHeight="1">
      <c r="A129" s="35"/>
      <c r="B129" s="36"/>
      <c r="C129" s="37"/>
      <c r="D129" s="37"/>
      <c r="E129" s="73" t="str">
        <f>E9</f>
        <v>1922b - Stavební práce</v>
      </c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20</v>
      </c>
      <c r="D131" s="37"/>
      <c r="E131" s="37"/>
      <c r="F131" s="24" t="str">
        <f>F12</f>
        <v>Jeseník</v>
      </c>
      <c r="G131" s="37"/>
      <c r="H131" s="37"/>
      <c r="I131" s="29" t="s">
        <v>22</v>
      </c>
      <c r="J131" s="76" t="str">
        <f>IF(J12="","",J12)</f>
        <v>29. 10. 2020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25.65" customHeight="1">
      <c r="A133" s="35"/>
      <c r="B133" s="36"/>
      <c r="C133" s="29" t="s">
        <v>24</v>
      </c>
      <c r="D133" s="37"/>
      <c r="E133" s="37"/>
      <c r="F133" s="24" t="str">
        <f>E15</f>
        <v>Centrum sociálních služeb Jeseník</v>
      </c>
      <c r="G133" s="37"/>
      <c r="H133" s="37"/>
      <c r="I133" s="29" t="s">
        <v>30</v>
      </c>
      <c r="J133" s="33" t="str">
        <f>E21</f>
        <v>DIK Jeseník spol. s r.o.</v>
      </c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28</v>
      </c>
      <c r="D134" s="37"/>
      <c r="E134" s="37"/>
      <c r="F134" s="24" t="str">
        <f>IF(E18="","",E18)</f>
        <v>Vyplň údaj</v>
      </c>
      <c r="G134" s="37"/>
      <c r="H134" s="37"/>
      <c r="I134" s="29" t="s">
        <v>35</v>
      </c>
      <c r="J134" s="33" t="str">
        <f>E24</f>
        <v>DIK Jeseník s.r.o</v>
      </c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0.32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11" customFormat="1" ht="29.28" customHeight="1">
      <c r="A136" s="188"/>
      <c r="B136" s="189"/>
      <c r="C136" s="190" t="s">
        <v>123</v>
      </c>
      <c r="D136" s="191" t="s">
        <v>63</v>
      </c>
      <c r="E136" s="191" t="s">
        <v>59</v>
      </c>
      <c r="F136" s="191" t="s">
        <v>60</v>
      </c>
      <c r="G136" s="191" t="s">
        <v>124</v>
      </c>
      <c r="H136" s="191" t="s">
        <v>125</v>
      </c>
      <c r="I136" s="191" t="s">
        <v>126</v>
      </c>
      <c r="J136" s="191" t="s">
        <v>102</v>
      </c>
      <c r="K136" s="192" t="s">
        <v>127</v>
      </c>
      <c r="L136" s="193"/>
      <c r="M136" s="97" t="s">
        <v>1</v>
      </c>
      <c r="N136" s="98" t="s">
        <v>42</v>
      </c>
      <c r="O136" s="98" t="s">
        <v>128</v>
      </c>
      <c r="P136" s="98" t="s">
        <v>129</v>
      </c>
      <c r="Q136" s="98" t="s">
        <v>130</v>
      </c>
      <c r="R136" s="98" t="s">
        <v>131</v>
      </c>
      <c r="S136" s="98" t="s">
        <v>132</v>
      </c>
      <c r="T136" s="99" t="s">
        <v>133</v>
      </c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/>
    </row>
    <row r="137" s="2" customFormat="1" ht="22.8" customHeight="1">
      <c r="A137" s="35"/>
      <c r="B137" s="36"/>
      <c r="C137" s="104" t="s">
        <v>134</v>
      </c>
      <c r="D137" s="37"/>
      <c r="E137" s="37"/>
      <c r="F137" s="37"/>
      <c r="G137" s="37"/>
      <c r="H137" s="37"/>
      <c r="I137" s="37"/>
      <c r="J137" s="194">
        <f>BK137</f>
        <v>0</v>
      </c>
      <c r="K137" s="37"/>
      <c r="L137" s="41"/>
      <c r="M137" s="100"/>
      <c r="N137" s="195"/>
      <c r="O137" s="101"/>
      <c r="P137" s="196">
        <f>P138+P157+P237+P240</f>
        <v>0</v>
      </c>
      <c r="Q137" s="101"/>
      <c r="R137" s="196">
        <f>R138+R157+R237+R240</f>
        <v>14.421144179999999</v>
      </c>
      <c r="S137" s="101"/>
      <c r="T137" s="197">
        <f>T138+T157+T237+T240</f>
        <v>1.3938999999999999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77</v>
      </c>
      <c r="AU137" s="14" t="s">
        <v>104</v>
      </c>
      <c r="BK137" s="198">
        <f>BK138+BK157+BK237+BK240</f>
        <v>0</v>
      </c>
    </row>
    <row r="138" s="12" customFormat="1" ht="25.92" customHeight="1">
      <c r="A138" s="12"/>
      <c r="B138" s="199"/>
      <c r="C138" s="200"/>
      <c r="D138" s="201" t="s">
        <v>77</v>
      </c>
      <c r="E138" s="202" t="s">
        <v>135</v>
      </c>
      <c r="F138" s="202" t="s">
        <v>136</v>
      </c>
      <c r="G138" s="200"/>
      <c r="H138" s="200"/>
      <c r="I138" s="203"/>
      <c r="J138" s="204">
        <f>BK138</f>
        <v>0</v>
      </c>
      <c r="K138" s="200"/>
      <c r="L138" s="205"/>
      <c r="M138" s="206"/>
      <c r="N138" s="207"/>
      <c r="O138" s="207"/>
      <c r="P138" s="208">
        <f>P139+P143+P153+P155</f>
        <v>0</v>
      </c>
      <c r="Q138" s="207"/>
      <c r="R138" s="208">
        <f>R139+R143+R153+R155</f>
        <v>6.3800981000000005</v>
      </c>
      <c r="S138" s="207"/>
      <c r="T138" s="209">
        <f>T139+T143+T153+T155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86</v>
      </c>
      <c r="AT138" s="211" t="s">
        <v>77</v>
      </c>
      <c r="AU138" s="211" t="s">
        <v>78</v>
      </c>
      <c r="AY138" s="210" t="s">
        <v>137</v>
      </c>
      <c r="BK138" s="212">
        <f>BK139+BK143+BK153+BK155</f>
        <v>0</v>
      </c>
    </row>
    <row r="139" s="12" customFormat="1" ht="22.8" customHeight="1">
      <c r="A139" s="12"/>
      <c r="B139" s="199"/>
      <c r="C139" s="200"/>
      <c r="D139" s="201" t="s">
        <v>77</v>
      </c>
      <c r="E139" s="213" t="s">
        <v>152</v>
      </c>
      <c r="F139" s="213" t="s">
        <v>361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SUM(P140:P142)</f>
        <v>0</v>
      </c>
      <c r="Q139" s="207"/>
      <c r="R139" s="208">
        <f>SUM(R140:R142)</f>
        <v>1.7642271600000001</v>
      </c>
      <c r="S139" s="207"/>
      <c r="T139" s="209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86</v>
      </c>
      <c r="AT139" s="211" t="s">
        <v>77</v>
      </c>
      <c r="AU139" s="211" t="s">
        <v>86</v>
      </c>
      <c r="AY139" s="210" t="s">
        <v>137</v>
      </c>
      <c r="BK139" s="212">
        <f>SUM(BK140:BK142)</f>
        <v>0</v>
      </c>
    </row>
    <row r="140" s="2" customFormat="1" ht="24.15" customHeight="1">
      <c r="A140" s="35"/>
      <c r="B140" s="36"/>
      <c r="C140" s="215" t="s">
        <v>86</v>
      </c>
      <c r="D140" s="215" t="s">
        <v>140</v>
      </c>
      <c r="E140" s="216" t="s">
        <v>362</v>
      </c>
      <c r="F140" s="217" t="s">
        <v>363</v>
      </c>
      <c r="G140" s="218" t="s">
        <v>150</v>
      </c>
      <c r="H140" s="219">
        <v>2.5</v>
      </c>
      <c r="I140" s="220"/>
      <c r="J140" s="221">
        <f>ROUND(I140*H140,2)</f>
        <v>0</v>
      </c>
      <c r="K140" s="217" t="s">
        <v>144</v>
      </c>
      <c r="L140" s="41"/>
      <c r="M140" s="222" t="s">
        <v>1</v>
      </c>
      <c r="N140" s="223" t="s">
        <v>44</v>
      </c>
      <c r="O140" s="88"/>
      <c r="P140" s="224">
        <f>O140*H140</f>
        <v>0</v>
      </c>
      <c r="Q140" s="224">
        <v>0.17985000000000001</v>
      </c>
      <c r="R140" s="224">
        <f>Q140*H140</f>
        <v>0.44962500000000005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145</v>
      </c>
      <c r="AT140" s="226" t="s">
        <v>140</v>
      </c>
      <c r="AU140" s="226" t="s">
        <v>146</v>
      </c>
      <c r="AY140" s="14" t="s">
        <v>137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146</v>
      </c>
      <c r="BK140" s="227">
        <f>ROUND(I140*H140,2)</f>
        <v>0</v>
      </c>
      <c r="BL140" s="14" t="s">
        <v>145</v>
      </c>
      <c r="BM140" s="226" t="s">
        <v>364</v>
      </c>
    </row>
    <row r="141" s="2" customFormat="1" ht="24.15" customHeight="1">
      <c r="A141" s="35"/>
      <c r="B141" s="36"/>
      <c r="C141" s="215" t="s">
        <v>146</v>
      </c>
      <c r="D141" s="215" t="s">
        <v>140</v>
      </c>
      <c r="E141" s="216" t="s">
        <v>365</v>
      </c>
      <c r="F141" s="217" t="s">
        <v>366</v>
      </c>
      <c r="G141" s="218" t="s">
        <v>150</v>
      </c>
      <c r="H141" s="219">
        <v>2.5859999999999999</v>
      </c>
      <c r="I141" s="220"/>
      <c r="J141" s="221">
        <f>ROUND(I141*H141,2)</f>
        <v>0</v>
      </c>
      <c r="K141" s="217" t="s">
        <v>144</v>
      </c>
      <c r="L141" s="41"/>
      <c r="M141" s="222" t="s">
        <v>1</v>
      </c>
      <c r="N141" s="223" t="s">
        <v>44</v>
      </c>
      <c r="O141" s="88"/>
      <c r="P141" s="224">
        <f>O141*H141</f>
        <v>0</v>
      </c>
      <c r="Q141" s="224">
        <v>0.042340000000000003</v>
      </c>
      <c r="R141" s="224">
        <f>Q141*H141</f>
        <v>0.10949124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145</v>
      </c>
      <c r="AT141" s="226" t="s">
        <v>140</v>
      </c>
      <c r="AU141" s="226" t="s">
        <v>146</v>
      </c>
      <c r="AY141" s="14" t="s">
        <v>137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146</v>
      </c>
      <c r="BK141" s="227">
        <f>ROUND(I141*H141,2)</f>
        <v>0</v>
      </c>
      <c r="BL141" s="14" t="s">
        <v>145</v>
      </c>
      <c r="BM141" s="226" t="s">
        <v>367</v>
      </c>
    </row>
    <row r="142" s="2" customFormat="1" ht="24.15" customHeight="1">
      <c r="A142" s="35"/>
      <c r="B142" s="36"/>
      <c r="C142" s="215" t="s">
        <v>152</v>
      </c>
      <c r="D142" s="215" t="s">
        <v>140</v>
      </c>
      <c r="E142" s="216" t="s">
        <v>368</v>
      </c>
      <c r="F142" s="217" t="s">
        <v>369</v>
      </c>
      <c r="G142" s="218" t="s">
        <v>150</v>
      </c>
      <c r="H142" s="219">
        <v>20.436</v>
      </c>
      <c r="I142" s="220"/>
      <c r="J142" s="221">
        <f>ROUND(I142*H142,2)</f>
        <v>0</v>
      </c>
      <c r="K142" s="217" t="s">
        <v>144</v>
      </c>
      <c r="L142" s="41"/>
      <c r="M142" s="222" t="s">
        <v>1</v>
      </c>
      <c r="N142" s="223" t="s">
        <v>44</v>
      </c>
      <c r="O142" s="88"/>
      <c r="P142" s="224">
        <f>O142*H142</f>
        <v>0</v>
      </c>
      <c r="Q142" s="224">
        <v>0.058970000000000002</v>
      </c>
      <c r="R142" s="224">
        <f>Q142*H142</f>
        <v>1.2051109200000001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145</v>
      </c>
      <c r="AT142" s="226" t="s">
        <v>140</v>
      </c>
      <c r="AU142" s="226" t="s">
        <v>146</v>
      </c>
      <c r="AY142" s="14" t="s">
        <v>137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146</v>
      </c>
      <c r="BK142" s="227">
        <f>ROUND(I142*H142,2)</f>
        <v>0</v>
      </c>
      <c r="BL142" s="14" t="s">
        <v>145</v>
      </c>
      <c r="BM142" s="226" t="s">
        <v>370</v>
      </c>
    </row>
    <row r="143" s="12" customFormat="1" ht="22.8" customHeight="1">
      <c r="A143" s="12"/>
      <c r="B143" s="199"/>
      <c r="C143" s="200"/>
      <c r="D143" s="201" t="s">
        <v>77</v>
      </c>
      <c r="E143" s="213" t="s">
        <v>164</v>
      </c>
      <c r="F143" s="213" t="s">
        <v>371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SUM(P144:P152)</f>
        <v>0</v>
      </c>
      <c r="Q143" s="207"/>
      <c r="R143" s="208">
        <f>SUM(R144:R152)</f>
        <v>4.6158709400000006</v>
      </c>
      <c r="S143" s="207"/>
      <c r="T143" s="209">
        <f>SUM(T144:T152)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86</v>
      </c>
      <c r="AT143" s="211" t="s">
        <v>77</v>
      </c>
      <c r="AU143" s="211" t="s">
        <v>86</v>
      </c>
      <c r="AY143" s="210" t="s">
        <v>137</v>
      </c>
      <c r="BK143" s="212">
        <f>SUM(BK144:BK152)</f>
        <v>0</v>
      </c>
    </row>
    <row r="144" s="2" customFormat="1" ht="24.15" customHeight="1">
      <c r="A144" s="35"/>
      <c r="B144" s="36"/>
      <c r="C144" s="215" t="s">
        <v>145</v>
      </c>
      <c r="D144" s="215" t="s">
        <v>140</v>
      </c>
      <c r="E144" s="216" t="s">
        <v>372</v>
      </c>
      <c r="F144" s="217" t="s">
        <v>373</v>
      </c>
      <c r="G144" s="218" t="s">
        <v>150</v>
      </c>
      <c r="H144" s="219">
        <v>14.789999999999999</v>
      </c>
      <c r="I144" s="220"/>
      <c r="J144" s="221">
        <f>ROUND(I144*H144,2)</f>
        <v>0</v>
      </c>
      <c r="K144" s="217" t="s">
        <v>144</v>
      </c>
      <c r="L144" s="41"/>
      <c r="M144" s="222" t="s">
        <v>1</v>
      </c>
      <c r="N144" s="223" t="s">
        <v>44</v>
      </c>
      <c r="O144" s="88"/>
      <c r="P144" s="224">
        <f>O144*H144</f>
        <v>0</v>
      </c>
      <c r="Q144" s="224">
        <v>0.0030000000000000001</v>
      </c>
      <c r="R144" s="224">
        <f>Q144*H144</f>
        <v>0.04437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145</v>
      </c>
      <c r="AT144" s="226" t="s">
        <v>140</v>
      </c>
      <c r="AU144" s="226" t="s">
        <v>146</v>
      </c>
      <c r="AY144" s="14" t="s">
        <v>137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146</v>
      </c>
      <c r="BK144" s="227">
        <f>ROUND(I144*H144,2)</f>
        <v>0</v>
      </c>
      <c r="BL144" s="14" t="s">
        <v>145</v>
      </c>
      <c r="BM144" s="226" t="s">
        <v>374</v>
      </c>
    </row>
    <row r="145" s="2" customFormat="1" ht="24.15" customHeight="1">
      <c r="A145" s="35"/>
      <c r="B145" s="36"/>
      <c r="C145" s="215" t="s">
        <v>160</v>
      </c>
      <c r="D145" s="215" t="s">
        <v>140</v>
      </c>
      <c r="E145" s="216" t="s">
        <v>375</v>
      </c>
      <c r="F145" s="217" t="s">
        <v>376</v>
      </c>
      <c r="G145" s="218" t="s">
        <v>150</v>
      </c>
      <c r="H145" s="219">
        <v>40.703000000000003</v>
      </c>
      <c r="I145" s="220"/>
      <c r="J145" s="221">
        <f>ROUND(I145*H145,2)</f>
        <v>0</v>
      </c>
      <c r="K145" s="217" t="s">
        <v>144</v>
      </c>
      <c r="L145" s="41"/>
      <c r="M145" s="222" t="s">
        <v>1</v>
      </c>
      <c r="N145" s="223" t="s">
        <v>44</v>
      </c>
      <c r="O145" s="88"/>
      <c r="P145" s="224">
        <f>O145*H145</f>
        <v>0</v>
      </c>
      <c r="Q145" s="224">
        <v>0.018380000000000001</v>
      </c>
      <c r="R145" s="224">
        <f>Q145*H145</f>
        <v>0.74812114000000007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145</v>
      </c>
      <c r="AT145" s="226" t="s">
        <v>140</v>
      </c>
      <c r="AU145" s="226" t="s">
        <v>146</v>
      </c>
      <c r="AY145" s="14" t="s">
        <v>137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146</v>
      </c>
      <c r="BK145" s="227">
        <f>ROUND(I145*H145,2)</f>
        <v>0</v>
      </c>
      <c r="BL145" s="14" t="s">
        <v>145</v>
      </c>
      <c r="BM145" s="226" t="s">
        <v>377</v>
      </c>
    </row>
    <row r="146" s="2" customFormat="1" ht="24.15" customHeight="1">
      <c r="A146" s="35"/>
      <c r="B146" s="36"/>
      <c r="C146" s="215" t="s">
        <v>164</v>
      </c>
      <c r="D146" s="215" t="s">
        <v>140</v>
      </c>
      <c r="E146" s="216" t="s">
        <v>378</v>
      </c>
      <c r="F146" s="217" t="s">
        <v>379</v>
      </c>
      <c r="G146" s="218" t="s">
        <v>150</v>
      </c>
      <c r="H146" s="219">
        <v>92.111000000000004</v>
      </c>
      <c r="I146" s="220"/>
      <c r="J146" s="221">
        <f>ROUND(I146*H146,2)</f>
        <v>0</v>
      </c>
      <c r="K146" s="217" t="s">
        <v>144</v>
      </c>
      <c r="L146" s="41"/>
      <c r="M146" s="222" t="s">
        <v>1</v>
      </c>
      <c r="N146" s="223" t="s">
        <v>44</v>
      </c>
      <c r="O146" s="88"/>
      <c r="P146" s="224">
        <f>O146*H146</f>
        <v>0</v>
      </c>
      <c r="Q146" s="224">
        <v>0.021000000000000001</v>
      </c>
      <c r="R146" s="224">
        <f>Q146*H146</f>
        <v>1.9343310000000002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145</v>
      </c>
      <c r="AT146" s="226" t="s">
        <v>140</v>
      </c>
      <c r="AU146" s="226" t="s">
        <v>146</v>
      </c>
      <c r="AY146" s="14" t="s">
        <v>137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146</v>
      </c>
      <c r="BK146" s="227">
        <f>ROUND(I146*H146,2)</f>
        <v>0</v>
      </c>
      <c r="BL146" s="14" t="s">
        <v>145</v>
      </c>
      <c r="BM146" s="226" t="s">
        <v>380</v>
      </c>
    </row>
    <row r="147" s="2" customFormat="1" ht="24.15" customHeight="1">
      <c r="A147" s="35"/>
      <c r="B147" s="36"/>
      <c r="C147" s="215" t="s">
        <v>168</v>
      </c>
      <c r="D147" s="215" t="s">
        <v>140</v>
      </c>
      <c r="E147" s="216" t="s">
        <v>381</v>
      </c>
      <c r="F147" s="217" t="s">
        <v>382</v>
      </c>
      <c r="G147" s="218" t="s">
        <v>143</v>
      </c>
      <c r="H147" s="219">
        <v>0.71999999999999997</v>
      </c>
      <c r="I147" s="220"/>
      <c r="J147" s="221">
        <f>ROUND(I147*H147,2)</f>
        <v>0</v>
      </c>
      <c r="K147" s="217" t="s">
        <v>144</v>
      </c>
      <c r="L147" s="41"/>
      <c r="M147" s="222" t="s">
        <v>1</v>
      </c>
      <c r="N147" s="223" t="s">
        <v>44</v>
      </c>
      <c r="O147" s="88"/>
      <c r="P147" s="224">
        <f>O147*H147</f>
        <v>0</v>
      </c>
      <c r="Q147" s="224">
        <v>2.45329</v>
      </c>
      <c r="R147" s="224">
        <f>Q147*H147</f>
        <v>1.7663688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206</v>
      </c>
      <c r="AT147" s="226" t="s">
        <v>140</v>
      </c>
      <c r="AU147" s="226" t="s">
        <v>146</v>
      </c>
      <c r="AY147" s="14" t="s">
        <v>137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146</v>
      </c>
      <c r="BK147" s="227">
        <f>ROUND(I147*H147,2)</f>
        <v>0</v>
      </c>
      <c r="BL147" s="14" t="s">
        <v>206</v>
      </c>
      <c r="BM147" s="226" t="s">
        <v>383</v>
      </c>
    </row>
    <row r="148" s="2" customFormat="1" ht="24.15" customHeight="1">
      <c r="A148" s="35"/>
      <c r="B148" s="36"/>
      <c r="C148" s="215" t="s">
        <v>172</v>
      </c>
      <c r="D148" s="215" t="s">
        <v>140</v>
      </c>
      <c r="E148" s="216" t="s">
        <v>384</v>
      </c>
      <c r="F148" s="217" t="s">
        <v>385</v>
      </c>
      <c r="G148" s="218" t="s">
        <v>158</v>
      </c>
      <c r="H148" s="219">
        <v>8</v>
      </c>
      <c r="I148" s="220"/>
      <c r="J148" s="221">
        <f>ROUND(I148*H148,2)</f>
        <v>0</v>
      </c>
      <c r="K148" s="217" t="s">
        <v>144</v>
      </c>
      <c r="L148" s="41"/>
      <c r="M148" s="222" t="s">
        <v>1</v>
      </c>
      <c r="N148" s="223" t="s">
        <v>44</v>
      </c>
      <c r="O148" s="88"/>
      <c r="P148" s="224">
        <f>O148*H148</f>
        <v>0</v>
      </c>
      <c r="Q148" s="224">
        <v>0.00048000000000000001</v>
      </c>
      <c r="R148" s="224">
        <f>Q148*H148</f>
        <v>0.0038400000000000001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145</v>
      </c>
      <c r="AT148" s="226" t="s">
        <v>140</v>
      </c>
      <c r="AU148" s="226" t="s">
        <v>146</v>
      </c>
      <c r="AY148" s="14" t="s">
        <v>137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146</v>
      </c>
      <c r="BK148" s="227">
        <f>ROUND(I148*H148,2)</f>
        <v>0</v>
      </c>
      <c r="BL148" s="14" t="s">
        <v>145</v>
      </c>
      <c r="BM148" s="226" t="s">
        <v>386</v>
      </c>
    </row>
    <row r="149" s="2" customFormat="1" ht="24.15" customHeight="1">
      <c r="A149" s="35"/>
      <c r="B149" s="36"/>
      <c r="C149" s="228" t="s">
        <v>138</v>
      </c>
      <c r="D149" s="228" t="s">
        <v>270</v>
      </c>
      <c r="E149" s="229" t="s">
        <v>387</v>
      </c>
      <c r="F149" s="230" t="s">
        <v>388</v>
      </c>
      <c r="G149" s="231" t="s">
        <v>158</v>
      </c>
      <c r="H149" s="232">
        <v>4</v>
      </c>
      <c r="I149" s="233"/>
      <c r="J149" s="234">
        <f>ROUND(I149*H149,2)</f>
        <v>0</v>
      </c>
      <c r="K149" s="230" t="s">
        <v>144</v>
      </c>
      <c r="L149" s="235"/>
      <c r="M149" s="236" t="s">
        <v>1</v>
      </c>
      <c r="N149" s="237" t="s">
        <v>44</v>
      </c>
      <c r="O149" s="88"/>
      <c r="P149" s="224">
        <f>O149*H149</f>
        <v>0</v>
      </c>
      <c r="Q149" s="224">
        <v>0.014579999999999999</v>
      </c>
      <c r="R149" s="224">
        <f>Q149*H149</f>
        <v>0.058319999999999997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172</v>
      </c>
      <c r="AT149" s="226" t="s">
        <v>270</v>
      </c>
      <c r="AU149" s="226" t="s">
        <v>146</v>
      </c>
      <c r="AY149" s="14" t="s">
        <v>137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146</v>
      </c>
      <c r="BK149" s="227">
        <f>ROUND(I149*H149,2)</f>
        <v>0</v>
      </c>
      <c r="BL149" s="14" t="s">
        <v>145</v>
      </c>
      <c r="BM149" s="226" t="s">
        <v>389</v>
      </c>
    </row>
    <row r="150" s="2" customFormat="1" ht="24.15" customHeight="1">
      <c r="A150" s="35"/>
      <c r="B150" s="36"/>
      <c r="C150" s="228" t="s">
        <v>180</v>
      </c>
      <c r="D150" s="228" t="s">
        <v>270</v>
      </c>
      <c r="E150" s="229" t="s">
        <v>390</v>
      </c>
      <c r="F150" s="230" t="s">
        <v>391</v>
      </c>
      <c r="G150" s="231" t="s">
        <v>158</v>
      </c>
      <c r="H150" s="232">
        <v>2</v>
      </c>
      <c r="I150" s="233"/>
      <c r="J150" s="234">
        <f>ROUND(I150*H150,2)</f>
        <v>0</v>
      </c>
      <c r="K150" s="230" t="s">
        <v>144</v>
      </c>
      <c r="L150" s="235"/>
      <c r="M150" s="236" t="s">
        <v>1</v>
      </c>
      <c r="N150" s="237" t="s">
        <v>44</v>
      </c>
      <c r="O150" s="88"/>
      <c r="P150" s="224">
        <f>O150*H150</f>
        <v>0</v>
      </c>
      <c r="Q150" s="224">
        <v>0.014890000000000001</v>
      </c>
      <c r="R150" s="224">
        <f>Q150*H150</f>
        <v>0.029780000000000001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172</v>
      </c>
      <c r="AT150" s="226" t="s">
        <v>270</v>
      </c>
      <c r="AU150" s="226" t="s">
        <v>146</v>
      </c>
      <c r="AY150" s="14" t="s">
        <v>137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146</v>
      </c>
      <c r="BK150" s="227">
        <f>ROUND(I150*H150,2)</f>
        <v>0</v>
      </c>
      <c r="BL150" s="14" t="s">
        <v>145</v>
      </c>
      <c r="BM150" s="226" t="s">
        <v>392</v>
      </c>
    </row>
    <row r="151" s="2" customFormat="1" ht="24.15" customHeight="1">
      <c r="A151" s="35"/>
      <c r="B151" s="36"/>
      <c r="C151" s="228" t="s">
        <v>184</v>
      </c>
      <c r="D151" s="228" t="s">
        <v>270</v>
      </c>
      <c r="E151" s="229" t="s">
        <v>393</v>
      </c>
      <c r="F151" s="230" t="s">
        <v>394</v>
      </c>
      <c r="G151" s="231" t="s">
        <v>158</v>
      </c>
      <c r="H151" s="232">
        <v>1</v>
      </c>
      <c r="I151" s="233"/>
      <c r="J151" s="234">
        <f>ROUND(I151*H151,2)</f>
        <v>0</v>
      </c>
      <c r="K151" s="230" t="s">
        <v>144</v>
      </c>
      <c r="L151" s="235"/>
      <c r="M151" s="236" t="s">
        <v>1</v>
      </c>
      <c r="N151" s="237" t="s">
        <v>44</v>
      </c>
      <c r="O151" s="88"/>
      <c r="P151" s="224">
        <f>O151*H151</f>
        <v>0</v>
      </c>
      <c r="Q151" s="224">
        <v>0.01521</v>
      </c>
      <c r="R151" s="224">
        <f>Q151*H151</f>
        <v>0.01521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172</v>
      </c>
      <c r="AT151" s="226" t="s">
        <v>270</v>
      </c>
      <c r="AU151" s="226" t="s">
        <v>146</v>
      </c>
      <c r="AY151" s="14" t="s">
        <v>137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146</v>
      </c>
      <c r="BK151" s="227">
        <f>ROUND(I151*H151,2)</f>
        <v>0</v>
      </c>
      <c r="BL151" s="14" t="s">
        <v>145</v>
      </c>
      <c r="BM151" s="226" t="s">
        <v>395</v>
      </c>
    </row>
    <row r="152" s="2" customFormat="1" ht="24.15" customHeight="1">
      <c r="A152" s="35"/>
      <c r="B152" s="36"/>
      <c r="C152" s="228" t="s">
        <v>188</v>
      </c>
      <c r="D152" s="228" t="s">
        <v>270</v>
      </c>
      <c r="E152" s="229" t="s">
        <v>396</v>
      </c>
      <c r="F152" s="230" t="s">
        <v>397</v>
      </c>
      <c r="G152" s="231" t="s">
        <v>158</v>
      </c>
      <c r="H152" s="232">
        <v>1</v>
      </c>
      <c r="I152" s="233"/>
      <c r="J152" s="234">
        <f>ROUND(I152*H152,2)</f>
        <v>0</v>
      </c>
      <c r="K152" s="230" t="s">
        <v>144</v>
      </c>
      <c r="L152" s="235"/>
      <c r="M152" s="236" t="s">
        <v>1</v>
      </c>
      <c r="N152" s="237" t="s">
        <v>44</v>
      </c>
      <c r="O152" s="88"/>
      <c r="P152" s="224">
        <f>O152*H152</f>
        <v>0</v>
      </c>
      <c r="Q152" s="224">
        <v>0.01553</v>
      </c>
      <c r="R152" s="224">
        <f>Q152*H152</f>
        <v>0.01553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172</v>
      </c>
      <c r="AT152" s="226" t="s">
        <v>270</v>
      </c>
      <c r="AU152" s="226" t="s">
        <v>146</v>
      </c>
      <c r="AY152" s="14" t="s">
        <v>137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146</v>
      </c>
      <c r="BK152" s="227">
        <f>ROUND(I152*H152,2)</f>
        <v>0</v>
      </c>
      <c r="BL152" s="14" t="s">
        <v>145</v>
      </c>
      <c r="BM152" s="226" t="s">
        <v>398</v>
      </c>
    </row>
    <row r="153" s="12" customFormat="1" ht="22.8" customHeight="1">
      <c r="A153" s="12"/>
      <c r="B153" s="199"/>
      <c r="C153" s="200"/>
      <c r="D153" s="201" t="s">
        <v>77</v>
      </c>
      <c r="E153" s="213" t="s">
        <v>138</v>
      </c>
      <c r="F153" s="213" t="s">
        <v>139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P154</f>
        <v>0</v>
      </c>
      <c r="Q153" s="207"/>
      <c r="R153" s="208">
        <f>R154</f>
        <v>0</v>
      </c>
      <c r="S153" s="207"/>
      <c r="T153" s="209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86</v>
      </c>
      <c r="AT153" s="211" t="s">
        <v>77</v>
      </c>
      <c r="AU153" s="211" t="s">
        <v>86</v>
      </c>
      <c r="AY153" s="210" t="s">
        <v>137</v>
      </c>
      <c r="BK153" s="212">
        <f>BK154</f>
        <v>0</v>
      </c>
    </row>
    <row r="154" s="2" customFormat="1" ht="14.4" customHeight="1">
      <c r="A154" s="35"/>
      <c r="B154" s="36"/>
      <c r="C154" s="215" t="s">
        <v>192</v>
      </c>
      <c r="D154" s="215" t="s">
        <v>140</v>
      </c>
      <c r="E154" s="216" t="s">
        <v>399</v>
      </c>
      <c r="F154" s="217" t="s">
        <v>400</v>
      </c>
      <c r="G154" s="218" t="s">
        <v>150</v>
      </c>
      <c r="H154" s="219">
        <v>14.380000000000001</v>
      </c>
      <c r="I154" s="220"/>
      <c r="J154" s="221">
        <f>ROUND(I154*H154,2)</f>
        <v>0</v>
      </c>
      <c r="K154" s="217" t="s">
        <v>144</v>
      </c>
      <c r="L154" s="41"/>
      <c r="M154" s="222" t="s">
        <v>1</v>
      </c>
      <c r="N154" s="223" t="s">
        <v>44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145</v>
      </c>
      <c r="AT154" s="226" t="s">
        <v>140</v>
      </c>
      <c r="AU154" s="226" t="s">
        <v>146</v>
      </c>
      <c r="AY154" s="14" t="s">
        <v>137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146</v>
      </c>
      <c r="BK154" s="227">
        <f>ROUND(I154*H154,2)</f>
        <v>0</v>
      </c>
      <c r="BL154" s="14" t="s">
        <v>145</v>
      </c>
      <c r="BM154" s="226" t="s">
        <v>401</v>
      </c>
    </row>
    <row r="155" s="12" customFormat="1" ht="22.8" customHeight="1">
      <c r="A155" s="12"/>
      <c r="B155" s="199"/>
      <c r="C155" s="200"/>
      <c r="D155" s="201" t="s">
        <v>77</v>
      </c>
      <c r="E155" s="213" t="s">
        <v>402</v>
      </c>
      <c r="F155" s="213" t="s">
        <v>403</v>
      </c>
      <c r="G155" s="200"/>
      <c r="H155" s="200"/>
      <c r="I155" s="203"/>
      <c r="J155" s="214">
        <f>BK155</f>
        <v>0</v>
      </c>
      <c r="K155" s="200"/>
      <c r="L155" s="205"/>
      <c r="M155" s="206"/>
      <c r="N155" s="207"/>
      <c r="O155" s="207"/>
      <c r="P155" s="208">
        <f>P156</f>
        <v>0</v>
      </c>
      <c r="Q155" s="207"/>
      <c r="R155" s="208">
        <f>R156</f>
        <v>0</v>
      </c>
      <c r="S155" s="207"/>
      <c r="T155" s="209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0" t="s">
        <v>86</v>
      </c>
      <c r="AT155" s="211" t="s">
        <v>77</v>
      </c>
      <c r="AU155" s="211" t="s">
        <v>86</v>
      </c>
      <c r="AY155" s="210" t="s">
        <v>137</v>
      </c>
      <c r="BK155" s="212">
        <f>BK156</f>
        <v>0</v>
      </c>
    </row>
    <row r="156" s="2" customFormat="1" ht="14.4" customHeight="1">
      <c r="A156" s="35"/>
      <c r="B156" s="36"/>
      <c r="C156" s="215" t="s">
        <v>196</v>
      </c>
      <c r="D156" s="215" t="s">
        <v>140</v>
      </c>
      <c r="E156" s="216" t="s">
        <v>404</v>
      </c>
      <c r="F156" s="217" t="s">
        <v>405</v>
      </c>
      <c r="G156" s="218" t="s">
        <v>204</v>
      </c>
      <c r="H156" s="219">
        <v>4.6139999999999999</v>
      </c>
      <c r="I156" s="220"/>
      <c r="J156" s="221">
        <f>ROUND(I156*H156,2)</f>
        <v>0</v>
      </c>
      <c r="K156" s="217" t="s">
        <v>144</v>
      </c>
      <c r="L156" s="41"/>
      <c r="M156" s="222" t="s">
        <v>1</v>
      </c>
      <c r="N156" s="223" t="s">
        <v>44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342</v>
      </c>
      <c r="AT156" s="226" t="s">
        <v>140</v>
      </c>
      <c r="AU156" s="226" t="s">
        <v>146</v>
      </c>
      <c r="AY156" s="14" t="s">
        <v>137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146</v>
      </c>
      <c r="BK156" s="227">
        <f>ROUND(I156*H156,2)</f>
        <v>0</v>
      </c>
      <c r="BL156" s="14" t="s">
        <v>342</v>
      </c>
      <c r="BM156" s="226" t="s">
        <v>406</v>
      </c>
    </row>
    <row r="157" s="12" customFormat="1" ht="25.92" customHeight="1">
      <c r="A157" s="12"/>
      <c r="B157" s="199"/>
      <c r="C157" s="200"/>
      <c r="D157" s="201" t="s">
        <v>77</v>
      </c>
      <c r="E157" s="202" t="s">
        <v>237</v>
      </c>
      <c r="F157" s="202" t="s">
        <v>238</v>
      </c>
      <c r="G157" s="200"/>
      <c r="H157" s="200"/>
      <c r="I157" s="203"/>
      <c r="J157" s="204">
        <f>BK157</f>
        <v>0</v>
      </c>
      <c r="K157" s="200"/>
      <c r="L157" s="205"/>
      <c r="M157" s="206"/>
      <c r="N157" s="207"/>
      <c r="O157" s="207"/>
      <c r="P157" s="208">
        <f>P158+P164+P167+P176+P192+P200+P217+P224+P231</f>
        <v>0</v>
      </c>
      <c r="Q157" s="207"/>
      <c r="R157" s="208">
        <f>R158+R164+R167+R176+R192+R200+R217+R224+R231</f>
        <v>8.0410460799999992</v>
      </c>
      <c r="S157" s="207"/>
      <c r="T157" s="209">
        <f>T158+T164+T167+T176+T192+T200+T217+T224+T231</f>
        <v>1.3938999999999999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146</v>
      </c>
      <c r="AT157" s="211" t="s">
        <v>77</v>
      </c>
      <c r="AU157" s="211" t="s">
        <v>78</v>
      </c>
      <c r="AY157" s="210" t="s">
        <v>137</v>
      </c>
      <c r="BK157" s="212">
        <f>BK158+BK164+BK167+BK176+BK192+BK200+BK217+BK224+BK231</f>
        <v>0</v>
      </c>
    </row>
    <row r="158" s="12" customFormat="1" ht="22.8" customHeight="1">
      <c r="A158" s="12"/>
      <c r="B158" s="199"/>
      <c r="C158" s="200"/>
      <c r="D158" s="201" t="s">
        <v>77</v>
      </c>
      <c r="E158" s="213" t="s">
        <v>407</v>
      </c>
      <c r="F158" s="213" t="s">
        <v>408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SUM(P159:P163)</f>
        <v>0</v>
      </c>
      <c r="Q158" s="207"/>
      <c r="R158" s="208">
        <f>SUM(R159:R163)</f>
        <v>0.1010045</v>
      </c>
      <c r="S158" s="207"/>
      <c r="T158" s="209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146</v>
      </c>
      <c r="AT158" s="211" t="s">
        <v>77</v>
      </c>
      <c r="AU158" s="211" t="s">
        <v>86</v>
      </c>
      <c r="AY158" s="210" t="s">
        <v>137</v>
      </c>
      <c r="BK158" s="212">
        <f>SUM(BK159:BK163)</f>
        <v>0</v>
      </c>
    </row>
    <row r="159" s="2" customFormat="1" ht="24.15" customHeight="1">
      <c r="A159" s="35"/>
      <c r="B159" s="36"/>
      <c r="C159" s="215" t="s">
        <v>8</v>
      </c>
      <c r="D159" s="215" t="s">
        <v>140</v>
      </c>
      <c r="E159" s="216" t="s">
        <v>409</v>
      </c>
      <c r="F159" s="217" t="s">
        <v>410</v>
      </c>
      <c r="G159" s="218" t="s">
        <v>150</v>
      </c>
      <c r="H159" s="219">
        <v>16.538</v>
      </c>
      <c r="I159" s="220"/>
      <c r="J159" s="221">
        <f>ROUND(I159*H159,2)</f>
        <v>0</v>
      </c>
      <c r="K159" s="217" t="s">
        <v>144</v>
      </c>
      <c r="L159" s="41"/>
      <c r="M159" s="222" t="s">
        <v>1</v>
      </c>
      <c r="N159" s="223" t="s">
        <v>44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206</v>
      </c>
      <c r="AT159" s="226" t="s">
        <v>140</v>
      </c>
      <c r="AU159" s="226" t="s">
        <v>146</v>
      </c>
      <c r="AY159" s="14" t="s">
        <v>137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146</v>
      </c>
      <c r="BK159" s="227">
        <f>ROUND(I159*H159,2)</f>
        <v>0</v>
      </c>
      <c r="BL159" s="14" t="s">
        <v>206</v>
      </c>
      <c r="BM159" s="226" t="s">
        <v>411</v>
      </c>
    </row>
    <row r="160" s="2" customFormat="1" ht="14.4" customHeight="1">
      <c r="A160" s="35"/>
      <c r="B160" s="36"/>
      <c r="C160" s="228" t="s">
        <v>206</v>
      </c>
      <c r="D160" s="228" t="s">
        <v>270</v>
      </c>
      <c r="E160" s="229" t="s">
        <v>412</v>
      </c>
      <c r="F160" s="230" t="s">
        <v>413</v>
      </c>
      <c r="G160" s="231" t="s">
        <v>204</v>
      </c>
      <c r="H160" s="232">
        <v>0.0050000000000000001</v>
      </c>
      <c r="I160" s="233"/>
      <c r="J160" s="234">
        <f>ROUND(I160*H160,2)</f>
        <v>0</v>
      </c>
      <c r="K160" s="230" t="s">
        <v>144</v>
      </c>
      <c r="L160" s="235"/>
      <c r="M160" s="236" t="s">
        <v>1</v>
      </c>
      <c r="N160" s="237" t="s">
        <v>44</v>
      </c>
      <c r="O160" s="88"/>
      <c r="P160" s="224">
        <f>O160*H160</f>
        <v>0</v>
      </c>
      <c r="Q160" s="224">
        <v>1</v>
      </c>
      <c r="R160" s="224">
        <f>Q160*H160</f>
        <v>0.0050000000000000001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273</v>
      </c>
      <c r="AT160" s="226" t="s">
        <v>270</v>
      </c>
      <c r="AU160" s="226" t="s">
        <v>146</v>
      </c>
      <c r="AY160" s="14" t="s">
        <v>137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146</v>
      </c>
      <c r="BK160" s="227">
        <f>ROUND(I160*H160,2)</f>
        <v>0</v>
      </c>
      <c r="BL160" s="14" t="s">
        <v>206</v>
      </c>
      <c r="BM160" s="226" t="s">
        <v>414</v>
      </c>
    </row>
    <row r="161" s="2" customFormat="1" ht="24.15" customHeight="1">
      <c r="A161" s="35"/>
      <c r="B161" s="36"/>
      <c r="C161" s="215" t="s">
        <v>210</v>
      </c>
      <c r="D161" s="215" t="s">
        <v>140</v>
      </c>
      <c r="E161" s="216" t="s">
        <v>415</v>
      </c>
      <c r="F161" s="217" t="s">
        <v>416</v>
      </c>
      <c r="G161" s="218" t="s">
        <v>150</v>
      </c>
      <c r="H161" s="219">
        <v>16.538</v>
      </c>
      <c r="I161" s="220"/>
      <c r="J161" s="221">
        <f>ROUND(I161*H161,2)</f>
        <v>0</v>
      </c>
      <c r="K161" s="217" t="s">
        <v>144</v>
      </c>
      <c r="L161" s="41"/>
      <c r="M161" s="222" t="s">
        <v>1</v>
      </c>
      <c r="N161" s="223" t="s">
        <v>44</v>
      </c>
      <c r="O161" s="88"/>
      <c r="P161" s="224">
        <f>O161*H161</f>
        <v>0</v>
      </c>
      <c r="Q161" s="224">
        <v>0.00040000000000000002</v>
      </c>
      <c r="R161" s="224">
        <f>Q161*H161</f>
        <v>0.0066152000000000008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206</v>
      </c>
      <c r="AT161" s="226" t="s">
        <v>140</v>
      </c>
      <c r="AU161" s="226" t="s">
        <v>146</v>
      </c>
      <c r="AY161" s="14" t="s">
        <v>137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146</v>
      </c>
      <c r="BK161" s="227">
        <f>ROUND(I161*H161,2)</f>
        <v>0</v>
      </c>
      <c r="BL161" s="14" t="s">
        <v>206</v>
      </c>
      <c r="BM161" s="226" t="s">
        <v>417</v>
      </c>
    </row>
    <row r="162" s="2" customFormat="1" ht="37.8" customHeight="1">
      <c r="A162" s="35"/>
      <c r="B162" s="36"/>
      <c r="C162" s="228" t="s">
        <v>214</v>
      </c>
      <c r="D162" s="228" t="s">
        <v>270</v>
      </c>
      <c r="E162" s="229" t="s">
        <v>418</v>
      </c>
      <c r="F162" s="230" t="s">
        <v>419</v>
      </c>
      <c r="G162" s="231" t="s">
        <v>150</v>
      </c>
      <c r="H162" s="232">
        <v>19.018999999999998</v>
      </c>
      <c r="I162" s="233"/>
      <c r="J162" s="234">
        <f>ROUND(I162*H162,2)</f>
        <v>0</v>
      </c>
      <c r="K162" s="230" t="s">
        <v>144</v>
      </c>
      <c r="L162" s="235"/>
      <c r="M162" s="236" t="s">
        <v>1</v>
      </c>
      <c r="N162" s="237" t="s">
        <v>44</v>
      </c>
      <c r="O162" s="88"/>
      <c r="P162" s="224">
        <f>O162*H162</f>
        <v>0</v>
      </c>
      <c r="Q162" s="224">
        <v>0.0047000000000000002</v>
      </c>
      <c r="R162" s="224">
        <f>Q162*H162</f>
        <v>0.089389299999999991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273</v>
      </c>
      <c r="AT162" s="226" t="s">
        <v>270</v>
      </c>
      <c r="AU162" s="226" t="s">
        <v>146</v>
      </c>
      <c r="AY162" s="14" t="s">
        <v>137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146</v>
      </c>
      <c r="BK162" s="227">
        <f>ROUND(I162*H162,2)</f>
        <v>0</v>
      </c>
      <c r="BL162" s="14" t="s">
        <v>206</v>
      </c>
      <c r="BM162" s="226" t="s">
        <v>420</v>
      </c>
    </row>
    <row r="163" s="2" customFormat="1" ht="24.15" customHeight="1">
      <c r="A163" s="35"/>
      <c r="B163" s="36"/>
      <c r="C163" s="215" t="s">
        <v>218</v>
      </c>
      <c r="D163" s="215" t="s">
        <v>140</v>
      </c>
      <c r="E163" s="216" t="s">
        <v>421</v>
      </c>
      <c r="F163" s="217" t="s">
        <v>422</v>
      </c>
      <c r="G163" s="218" t="s">
        <v>204</v>
      </c>
      <c r="H163" s="219">
        <v>0.10100000000000001</v>
      </c>
      <c r="I163" s="220"/>
      <c r="J163" s="221">
        <f>ROUND(I163*H163,2)</f>
        <v>0</v>
      </c>
      <c r="K163" s="217" t="s">
        <v>144</v>
      </c>
      <c r="L163" s="41"/>
      <c r="M163" s="222" t="s">
        <v>1</v>
      </c>
      <c r="N163" s="223" t="s">
        <v>44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206</v>
      </c>
      <c r="AT163" s="226" t="s">
        <v>140</v>
      </c>
      <c r="AU163" s="226" t="s">
        <v>146</v>
      </c>
      <c r="AY163" s="14" t="s">
        <v>137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146</v>
      </c>
      <c r="BK163" s="227">
        <f>ROUND(I163*H163,2)</f>
        <v>0</v>
      </c>
      <c r="BL163" s="14" t="s">
        <v>206</v>
      </c>
      <c r="BM163" s="226" t="s">
        <v>423</v>
      </c>
    </row>
    <row r="164" s="12" customFormat="1" ht="22.8" customHeight="1">
      <c r="A164" s="12"/>
      <c r="B164" s="199"/>
      <c r="C164" s="200"/>
      <c r="D164" s="201" t="s">
        <v>77</v>
      </c>
      <c r="E164" s="213" t="s">
        <v>245</v>
      </c>
      <c r="F164" s="213" t="s">
        <v>246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SUM(P165:P166)</f>
        <v>0</v>
      </c>
      <c r="Q164" s="207"/>
      <c r="R164" s="208">
        <f>SUM(R165:R166)</f>
        <v>0.012</v>
      </c>
      <c r="S164" s="207"/>
      <c r="T164" s="209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146</v>
      </c>
      <c r="AT164" s="211" t="s">
        <v>77</v>
      </c>
      <c r="AU164" s="211" t="s">
        <v>86</v>
      </c>
      <c r="AY164" s="210" t="s">
        <v>137</v>
      </c>
      <c r="BK164" s="212">
        <f>SUM(BK165:BK166)</f>
        <v>0</v>
      </c>
    </row>
    <row r="165" s="2" customFormat="1" ht="24.15" customHeight="1">
      <c r="A165" s="35"/>
      <c r="B165" s="36"/>
      <c r="C165" s="215" t="s">
        <v>222</v>
      </c>
      <c r="D165" s="215" t="s">
        <v>140</v>
      </c>
      <c r="E165" s="216" t="s">
        <v>424</v>
      </c>
      <c r="F165" s="217" t="s">
        <v>425</v>
      </c>
      <c r="G165" s="218" t="s">
        <v>426</v>
      </c>
      <c r="H165" s="219">
        <v>8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44</v>
      </c>
      <c r="O165" s="88"/>
      <c r="P165" s="224">
        <f>O165*H165</f>
        <v>0</v>
      </c>
      <c r="Q165" s="224">
        <v>0.0015</v>
      </c>
      <c r="R165" s="224">
        <f>Q165*H165</f>
        <v>0.012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206</v>
      </c>
      <c r="AT165" s="226" t="s">
        <v>140</v>
      </c>
      <c r="AU165" s="226" t="s">
        <v>146</v>
      </c>
      <c r="AY165" s="14" t="s">
        <v>137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146</v>
      </c>
      <c r="BK165" s="227">
        <f>ROUND(I165*H165,2)</f>
        <v>0</v>
      </c>
      <c r="BL165" s="14" t="s">
        <v>206</v>
      </c>
      <c r="BM165" s="226" t="s">
        <v>427</v>
      </c>
    </row>
    <row r="166" s="2" customFormat="1" ht="24.15" customHeight="1">
      <c r="A166" s="35"/>
      <c r="B166" s="36"/>
      <c r="C166" s="215" t="s">
        <v>7</v>
      </c>
      <c r="D166" s="215" t="s">
        <v>140</v>
      </c>
      <c r="E166" s="216" t="s">
        <v>248</v>
      </c>
      <c r="F166" s="217" t="s">
        <v>249</v>
      </c>
      <c r="G166" s="218" t="s">
        <v>204</v>
      </c>
      <c r="H166" s="219">
        <v>0.012</v>
      </c>
      <c r="I166" s="220"/>
      <c r="J166" s="221">
        <f>ROUND(I166*H166,2)</f>
        <v>0</v>
      </c>
      <c r="K166" s="217" t="s">
        <v>144</v>
      </c>
      <c r="L166" s="41"/>
      <c r="M166" s="222" t="s">
        <v>1</v>
      </c>
      <c r="N166" s="223" t="s">
        <v>44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206</v>
      </c>
      <c r="AT166" s="226" t="s">
        <v>140</v>
      </c>
      <c r="AU166" s="226" t="s">
        <v>146</v>
      </c>
      <c r="AY166" s="14" t="s">
        <v>137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146</v>
      </c>
      <c r="BK166" s="227">
        <f>ROUND(I166*H166,2)</f>
        <v>0</v>
      </c>
      <c r="BL166" s="14" t="s">
        <v>206</v>
      </c>
      <c r="BM166" s="226" t="s">
        <v>428</v>
      </c>
    </row>
    <row r="167" s="12" customFormat="1" ht="22.8" customHeight="1">
      <c r="A167" s="12"/>
      <c r="B167" s="199"/>
      <c r="C167" s="200"/>
      <c r="D167" s="201" t="s">
        <v>77</v>
      </c>
      <c r="E167" s="213" t="s">
        <v>263</v>
      </c>
      <c r="F167" s="213" t="s">
        <v>264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SUM(P168:P175)</f>
        <v>0</v>
      </c>
      <c r="Q167" s="207"/>
      <c r="R167" s="208">
        <f>SUM(R168:R175)</f>
        <v>1.5319895000000001</v>
      </c>
      <c r="S167" s="207"/>
      <c r="T167" s="209">
        <f>SUM(T168:T175)</f>
        <v>1.357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146</v>
      </c>
      <c r="AT167" s="211" t="s">
        <v>77</v>
      </c>
      <c r="AU167" s="211" t="s">
        <v>86</v>
      </c>
      <c r="AY167" s="210" t="s">
        <v>137</v>
      </c>
      <c r="BK167" s="212">
        <f>SUM(BK168:BK175)</f>
        <v>0</v>
      </c>
    </row>
    <row r="168" s="2" customFormat="1" ht="24.15" customHeight="1">
      <c r="A168" s="35"/>
      <c r="B168" s="36"/>
      <c r="C168" s="215" t="s">
        <v>229</v>
      </c>
      <c r="D168" s="215" t="s">
        <v>140</v>
      </c>
      <c r="E168" s="216" t="s">
        <v>429</v>
      </c>
      <c r="F168" s="217" t="s">
        <v>430</v>
      </c>
      <c r="G168" s="218" t="s">
        <v>150</v>
      </c>
      <c r="H168" s="219">
        <v>2.3500000000000001</v>
      </c>
      <c r="I168" s="220"/>
      <c r="J168" s="221">
        <f>ROUND(I168*H168,2)</f>
        <v>0</v>
      </c>
      <c r="K168" s="217" t="s">
        <v>144</v>
      </c>
      <c r="L168" s="41"/>
      <c r="M168" s="222" t="s">
        <v>1</v>
      </c>
      <c r="N168" s="223" t="s">
        <v>44</v>
      </c>
      <c r="O168" s="88"/>
      <c r="P168" s="224">
        <f>O168*H168</f>
        <v>0</v>
      </c>
      <c r="Q168" s="224">
        <v>0.015769999999999999</v>
      </c>
      <c r="R168" s="224">
        <f>Q168*H168</f>
        <v>0.037059500000000002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206</v>
      </c>
      <c r="AT168" s="226" t="s">
        <v>140</v>
      </c>
      <c r="AU168" s="226" t="s">
        <v>146</v>
      </c>
      <c r="AY168" s="14" t="s">
        <v>137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146</v>
      </c>
      <c r="BK168" s="227">
        <f>ROUND(I168*H168,2)</f>
        <v>0</v>
      </c>
      <c r="BL168" s="14" t="s">
        <v>206</v>
      </c>
      <c r="BM168" s="226" t="s">
        <v>431</v>
      </c>
    </row>
    <row r="169" s="2" customFormat="1" ht="14.4" customHeight="1">
      <c r="A169" s="35"/>
      <c r="B169" s="36"/>
      <c r="C169" s="215" t="s">
        <v>233</v>
      </c>
      <c r="D169" s="215" t="s">
        <v>140</v>
      </c>
      <c r="E169" s="216" t="s">
        <v>432</v>
      </c>
      <c r="F169" s="217" t="s">
        <v>433</v>
      </c>
      <c r="G169" s="218" t="s">
        <v>150</v>
      </c>
      <c r="H169" s="219">
        <v>2.3500000000000001</v>
      </c>
      <c r="I169" s="220"/>
      <c r="J169" s="221">
        <f>ROUND(I169*H169,2)</f>
        <v>0</v>
      </c>
      <c r="K169" s="217" t="s">
        <v>1</v>
      </c>
      <c r="L169" s="41"/>
      <c r="M169" s="222" t="s">
        <v>1</v>
      </c>
      <c r="N169" s="223" t="s">
        <v>44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206</v>
      </c>
      <c r="AT169" s="226" t="s">
        <v>140</v>
      </c>
      <c r="AU169" s="226" t="s">
        <v>146</v>
      </c>
      <c r="AY169" s="14" t="s">
        <v>137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146</v>
      </c>
      <c r="BK169" s="227">
        <f>ROUND(I169*H169,2)</f>
        <v>0</v>
      </c>
      <c r="BL169" s="14" t="s">
        <v>206</v>
      </c>
      <c r="BM169" s="226" t="s">
        <v>434</v>
      </c>
    </row>
    <row r="170" s="2" customFormat="1" ht="24.15" customHeight="1">
      <c r="A170" s="35"/>
      <c r="B170" s="36"/>
      <c r="C170" s="228" t="s">
        <v>241</v>
      </c>
      <c r="D170" s="228" t="s">
        <v>270</v>
      </c>
      <c r="E170" s="229" t="s">
        <v>435</v>
      </c>
      <c r="F170" s="230" t="s">
        <v>436</v>
      </c>
      <c r="G170" s="231" t="s">
        <v>175</v>
      </c>
      <c r="H170" s="232">
        <v>2.3500000000000001</v>
      </c>
      <c r="I170" s="233"/>
      <c r="J170" s="234">
        <f>ROUND(I170*H170,2)</f>
        <v>0</v>
      </c>
      <c r="K170" s="230" t="s">
        <v>144</v>
      </c>
      <c r="L170" s="235"/>
      <c r="M170" s="236" t="s">
        <v>1</v>
      </c>
      <c r="N170" s="237" t="s">
        <v>44</v>
      </c>
      <c r="O170" s="88"/>
      <c r="P170" s="224">
        <f>O170*H170</f>
        <v>0</v>
      </c>
      <c r="Q170" s="224">
        <v>0.00059999999999999995</v>
      </c>
      <c r="R170" s="224">
        <f>Q170*H170</f>
        <v>0.00141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273</v>
      </c>
      <c r="AT170" s="226" t="s">
        <v>270</v>
      </c>
      <c r="AU170" s="226" t="s">
        <v>146</v>
      </c>
      <c r="AY170" s="14" t="s">
        <v>137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146</v>
      </c>
      <c r="BK170" s="227">
        <f>ROUND(I170*H170,2)</f>
        <v>0</v>
      </c>
      <c r="BL170" s="14" t="s">
        <v>206</v>
      </c>
      <c r="BM170" s="226" t="s">
        <v>437</v>
      </c>
    </row>
    <row r="171" s="2" customFormat="1" ht="14.4" customHeight="1">
      <c r="A171" s="35"/>
      <c r="B171" s="36"/>
      <c r="C171" s="215" t="s">
        <v>247</v>
      </c>
      <c r="D171" s="215" t="s">
        <v>140</v>
      </c>
      <c r="E171" s="216" t="s">
        <v>438</v>
      </c>
      <c r="F171" s="217" t="s">
        <v>439</v>
      </c>
      <c r="G171" s="218" t="s">
        <v>158</v>
      </c>
      <c r="H171" s="219">
        <v>1</v>
      </c>
      <c r="I171" s="220"/>
      <c r="J171" s="221">
        <f>ROUND(I171*H171,2)</f>
        <v>0</v>
      </c>
      <c r="K171" s="217" t="s">
        <v>144</v>
      </c>
      <c r="L171" s="41"/>
      <c r="M171" s="222" t="s">
        <v>1</v>
      </c>
      <c r="N171" s="223" t="s">
        <v>44</v>
      </c>
      <c r="O171" s="88"/>
      <c r="P171" s="224">
        <f>O171*H171</f>
        <v>0</v>
      </c>
      <c r="Q171" s="224">
        <v>6.9999999999999994E-05</v>
      </c>
      <c r="R171" s="224">
        <f>Q171*H171</f>
        <v>6.9999999999999994E-05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206</v>
      </c>
      <c r="AT171" s="226" t="s">
        <v>140</v>
      </c>
      <c r="AU171" s="226" t="s">
        <v>146</v>
      </c>
      <c r="AY171" s="14" t="s">
        <v>137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146</v>
      </c>
      <c r="BK171" s="227">
        <f>ROUND(I171*H171,2)</f>
        <v>0</v>
      </c>
      <c r="BL171" s="14" t="s">
        <v>206</v>
      </c>
      <c r="BM171" s="226" t="s">
        <v>440</v>
      </c>
    </row>
    <row r="172" s="2" customFormat="1" ht="14.4" customHeight="1">
      <c r="A172" s="35"/>
      <c r="B172" s="36"/>
      <c r="C172" s="228" t="s">
        <v>253</v>
      </c>
      <c r="D172" s="228" t="s">
        <v>270</v>
      </c>
      <c r="E172" s="229" t="s">
        <v>441</v>
      </c>
      <c r="F172" s="230" t="s">
        <v>442</v>
      </c>
      <c r="G172" s="231" t="s">
        <v>158</v>
      </c>
      <c r="H172" s="232">
        <v>1</v>
      </c>
      <c r="I172" s="233"/>
      <c r="J172" s="234">
        <f>ROUND(I172*H172,2)</f>
        <v>0</v>
      </c>
      <c r="K172" s="230" t="s">
        <v>144</v>
      </c>
      <c r="L172" s="235"/>
      <c r="M172" s="236" t="s">
        <v>1</v>
      </c>
      <c r="N172" s="237" t="s">
        <v>44</v>
      </c>
      <c r="O172" s="88"/>
      <c r="P172" s="224">
        <f>O172*H172</f>
        <v>0</v>
      </c>
      <c r="Q172" s="224">
        <v>0.00214</v>
      </c>
      <c r="R172" s="224">
        <f>Q172*H172</f>
        <v>0.00214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273</v>
      </c>
      <c r="AT172" s="226" t="s">
        <v>270</v>
      </c>
      <c r="AU172" s="226" t="s">
        <v>146</v>
      </c>
      <c r="AY172" s="14" t="s">
        <v>137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146</v>
      </c>
      <c r="BK172" s="227">
        <f>ROUND(I172*H172,2)</f>
        <v>0</v>
      </c>
      <c r="BL172" s="14" t="s">
        <v>206</v>
      </c>
      <c r="BM172" s="226" t="s">
        <v>443</v>
      </c>
    </row>
    <row r="173" s="2" customFormat="1" ht="24.15" customHeight="1">
      <c r="A173" s="35"/>
      <c r="B173" s="36"/>
      <c r="C173" s="215" t="s">
        <v>259</v>
      </c>
      <c r="D173" s="215" t="s">
        <v>140</v>
      </c>
      <c r="E173" s="216" t="s">
        <v>444</v>
      </c>
      <c r="F173" s="217" t="s">
        <v>445</v>
      </c>
      <c r="G173" s="218" t="s">
        <v>158</v>
      </c>
      <c r="H173" s="219">
        <v>1</v>
      </c>
      <c r="I173" s="220"/>
      <c r="J173" s="221">
        <f>ROUND(I173*H173,2)</f>
        <v>0</v>
      </c>
      <c r="K173" s="217" t="s">
        <v>1</v>
      </c>
      <c r="L173" s="41"/>
      <c r="M173" s="222" t="s">
        <v>1</v>
      </c>
      <c r="N173" s="223" t="s">
        <v>44</v>
      </c>
      <c r="O173" s="88"/>
      <c r="P173" s="224">
        <f>O173*H173</f>
        <v>0</v>
      </c>
      <c r="Q173" s="224">
        <v>1.0000000000000001E-05</v>
      </c>
      <c r="R173" s="224">
        <f>Q173*H173</f>
        <v>1.0000000000000001E-05</v>
      </c>
      <c r="S173" s="224">
        <v>0.00025000000000000001</v>
      </c>
      <c r="T173" s="225">
        <f>S173*H173</f>
        <v>0.00025000000000000001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206</v>
      </c>
      <c r="AT173" s="226" t="s">
        <v>140</v>
      </c>
      <c r="AU173" s="226" t="s">
        <v>146</v>
      </c>
      <c r="AY173" s="14" t="s">
        <v>137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146</v>
      </c>
      <c r="BK173" s="227">
        <f>ROUND(I173*H173,2)</f>
        <v>0</v>
      </c>
      <c r="BL173" s="14" t="s">
        <v>206</v>
      </c>
      <c r="BM173" s="226" t="s">
        <v>446</v>
      </c>
    </row>
    <row r="174" s="2" customFormat="1" ht="24.15" customHeight="1">
      <c r="A174" s="35"/>
      <c r="B174" s="36"/>
      <c r="C174" s="215" t="s">
        <v>265</v>
      </c>
      <c r="D174" s="215" t="s">
        <v>140</v>
      </c>
      <c r="E174" s="216" t="s">
        <v>447</v>
      </c>
      <c r="F174" s="217" t="s">
        <v>448</v>
      </c>
      <c r="G174" s="218" t="s">
        <v>150</v>
      </c>
      <c r="H174" s="219">
        <v>45</v>
      </c>
      <c r="I174" s="220"/>
      <c r="J174" s="221">
        <f>ROUND(I174*H174,2)</f>
        <v>0</v>
      </c>
      <c r="K174" s="217" t="s">
        <v>1</v>
      </c>
      <c r="L174" s="41"/>
      <c r="M174" s="222" t="s">
        <v>1</v>
      </c>
      <c r="N174" s="223" t="s">
        <v>44</v>
      </c>
      <c r="O174" s="88"/>
      <c r="P174" s="224">
        <f>O174*H174</f>
        <v>0</v>
      </c>
      <c r="Q174" s="224">
        <v>0.033140000000000003</v>
      </c>
      <c r="R174" s="224">
        <f>Q174*H174</f>
        <v>1.4913000000000001</v>
      </c>
      <c r="S174" s="224">
        <v>0.03015</v>
      </c>
      <c r="T174" s="225">
        <f>S174*H174</f>
        <v>1.3567499999999999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206</v>
      </c>
      <c r="AT174" s="226" t="s">
        <v>140</v>
      </c>
      <c r="AU174" s="226" t="s">
        <v>146</v>
      </c>
      <c r="AY174" s="14" t="s">
        <v>137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146</v>
      </c>
      <c r="BK174" s="227">
        <f>ROUND(I174*H174,2)</f>
        <v>0</v>
      </c>
      <c r="BL174" s="14" t="s">
        <v>206</v>
      </c>
      <c r="BM174" s="226" t="s">
        <v>449</v>
      </c>
    </row>
    <row r="175" s="2" customFormat="1" ht="24.15" customHeight="1">
      <c r="A175" s="35"/>
      <c r="B175" s="36"/>
      <c r="C175" s="215" t="s">
        <v>269</v>
      </c>
      <c r="D175" s="215" t="s">
        <v>140</v>
      </c>
      <c r="E175" s="216" t="s">
        <v>450</v>
      </c>
      <c r="F175" s="217" t="s">
        <v>451</v>
      </c>
      <c r="G175" s="218" t="s">
        <v>204</v>
      </c>
      <c r="H175" s="219">
        <v>1.532</v>
      </c>
      <c r="I175" s="220"/>
      <c r="J175" s="221">
        <f>ROUND(I175*H175,2)</f>
        <v>0</v>
      </c>
      <c r="K175" s="217" t="s">
        <v>144</v>
      </c>
      <c r="L175" s="41"/>
      <c r="M175" s="222" t="s">
        <v>1</v>
      </c>
      <c r="N175" s="223" t="s">
        <v>44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206</v>
      </c>
      <c r="AT175" s="226" t="s">
        <v>140</v>
      </c>
      <c r="AU175" s="226" t="s">
        <v>146</v>
      </c>
      <c r="AY175" s="14" t="s">
        <v>137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146</v>
      </c>
      <c r="BK175" s="227">
        <f>ROUND(I175*H175,2)</f>
        <v>0</v>
      </c>
      <c r="BL175" s="14" t="s">
        <v>206</v>
      </c>
      <c r="BM175" s="226" t="s">
        <v>452</v>
      </c>
    </row>
    <row r="176" s="12" customFormat="1" ht="22.8" customHeight="1">
      <c r="A176" s="12"/>
      <c r="B176" s="199"/>
      <c r="C176" s="200"/>
      <c r="D176" s="201" t="s">
        <v>77</v>
      </c>
      <c r="E176" s="213" t="s">
        <v>283</v>
      </c>
      <c r="F176" s="213" t="s">
        <v>284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SUM(P177:P191)</f>
        <v>0</v>
      </c>
      <c r="Q176" s="207"/>
      <c r="R176" s="208">
        <f>SUM(R177:R191)</f>
        <v>0.34920000000000001</v>
      </c>
      <c r="S176" s="207"/>
      <c r="T176" s="209">
        <f>SUM(T177:T191)</f>
        <v>0.036900000000000002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146</v>
      </c>
      <c r="AT176" s="211" t="s">
        <v>77</v>
      </c>
      <c r="AU176" s="211" t="s">
        <v>86</v>
      </c>
      <c r="AY176" s="210" t="s">
        <v>137</v>
      </c>
      <c r="BK176" s="212">
        <f>SUM(BK177:BK191)</f>
        <v>0</v>
      </c>
    </row>
    <row r="177" s="2" customFormat="1" ht="24.15" customHeight="1">
      <c r="A177" s="35"/>
      <c r="B177" s="36"/>
      <c r="C177" s="215" t="s">
        <v>275</v>
      </c>
      <c r="D177" s="215" t="s">
        <v>140</v>
      </c>
      <c r="E177" s="216" t="s">
        <v>453</v>
      </c>
      <c r="F177" s="217" t="s">
        <v>454</v>
      </c>
      <c r="G177" s="218" t="s">
        <v>150</v>
      </c>
      <c r="H177" s="219">
        <v>18</v>
      </c>
      <c r="I177" s="220"/>
      <c r="J177" s="221">
        <f>ROUND(I177*H177,2)</f>
        <v>0</v>
      </c>
      <c r="K177" s="217" t="s">
        <v>144</v>
      </c>
      <c r="L177" s="41"/>
      <c r="M177" s="222" t="s">
        <v>1</v>
      </c>
      <c r="N177" s="223" t="s">
        <v>44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206</v>
      </c>
      <c r="AT177" s="226" t="s">
        <v>140</v>
      </c>
      <c r="AU177" s="226" t="s">
        <v>146</v>
      </c>
      <c r="AY177" s="14" t="s">
        <v>137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146</v>
      </c>
      <c r="BK177" s="227">
        <f>ROUND(I177*H177,2)</f>
        <v>0</v>
      </c>
      <c r="BL177" s="14" t="s">
        <v>206</v>
      </c>
      <c r="BM177" s="226" t="s">
        <v>455</v>
      </c>
    </row>
    <row r="178" s="2" customFormat="1" ht="24.15" customHeight="1">
      <c r="A178" s="35"/>
      <c r="B178" s="36"/>
      <c r="C178" s="228" t="s">
        <v>279</v>
      </c>
      <c r="D178" s="228" t="s">
        <v>270</v>
      </c>
      <c r="E178" s="229" t="s">
        <v>456</v>
      </c>
      <c r="F178" s="230" t="s">
        <v>457</v>
      </c>
      <c r="G178" s="231" t="s">
        <v>150</v>
      </c>
      <c r="H178" s="232">
        <v>18</v>
      </c>
      <c r="I178" s="233"/>
      <c r="J178" s="234">
        <f>ROUND(I178*H178,2)</f>
        <v>0</v>
      </c>
      <c r="K178" s="230" t="s">
        <v>144</v>
      </c>
      <c r="L178" s="235"/>
      <c r="M178" s="236" t="s">
        <v>1</v>
      </c>
      <c r="N178" s="237" t="s">
        <v>44</v>
      </c>
      <c r="O178" s="88"/>
      <c r="P178" s="224">
        <f>O178*H178</f>
        <v>0</v>
      </c>
      <c r="Q178" s="224">
        <v>0.0073499999999999998</v>
      </c>
      <c r="R178" s="224">
        <f>Q178*H178</f>
        <v>0.1323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273</v>
      </c>
      <c r="AT178" s="226" t="s">
        <v>270</v>
      </c>
      <c r="AU178" s="226" t="s">
        <v>146</v>
      </c>
      <c r="AY178" s="14" t="s">
        <v>137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146</v>
      </c>
      <c r="BK178" s="227">
        <f>ROUND(I178*H178,2)</f>
        <v>0</v>
      </c>
      <c r="BL178" s="14" t="s">
        <v>206</v>
      </c>
      <c r="BM178" s="226" t="s">
        <v>458</v>
      </c>
    </row>
    <row r="179" s="2" customFormat="1" ht="14.4" customHeight="1">
      <c r="A179" s="35"/>
      <c r="B179" s="36"/>
      <c r="C179" s="215" t="s">
        <v>273</v>
      </c>
      <c r="D179" s="215" t="s">
        <v>140</v>
      </c>
      <c r="E179" s="216" t="s">
        <v>459</v>
      </c>
      <c r="F179" s="217" t="s">
        <v>460</v>
      </c>
      <c r="G179" s="218" t="s">
        <v>175</v>
      </c>
      <c r="H179" s="219">
        <v>54</v>
      </c>
      <c r="I179" s="220"/>
      <c r="J179" s="221">
        <f>ROUND(I179*H179,2)</f>
        <v>0</v>
      </c>
      <c r="K179" s="217" t="s">
        <v>144</v>
      </c>
      <c r="L179" s="41"/>
      <c r="M179" s="222" t="s">
        <v>1</v>
      </c>
      <c r="N179" s="223" t="s">
        <v>44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206</v>
      </c>
      <c r="AT179" s="226" t="s">
        <v>140</v>
      </c>
      <c r="AU179" s="226" t="s">
        <v>146</v>
      </c>
      <c r="AY179" s="14" t="s">
        <v>137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146</v>
      </c>
      <c r="BK179" s="227">
        <f>ROUND(I179*H179,2)</f>
        <v>0</v>
      </c>
      <c r="BL179" s="14" t="s">
        <v>206</v>
      </c>
      <c r="BM179" s="226" t="s">
        <v>461</v>
      </c>
    </row>
    <row r="180" s="2" customFormat="1" ht="14.4" customHeight="1">
      <c r="A180" s="35"/>
      <c r="B180" s="36"/>
      <c r="C180" s="228" t="s">
        <v>288</v>
      </c>
      <c r="D180" s="228" t="s">
        <v>270</v>
      </c>
      <c r="E180" s="229" t="s">
        <v>462</v>
      </c>
      <c r="F180" s="230" t="s">
        <v>463</v>
      </c>
      <c r="G180" s="231" t="s">
        <v>143</v>
      </c>
      <c r="H180" s="232">
        <v>0.108</v>
      </c>
      <c r="I180" s="233"/>
      <c r="J180" s="234">
        <f>ROUND(I180*H180,2)</f>
        <v>0</v>
      </c>
      <c r="K180" s="230" t="s">
        <v>144</v>
      </c>
      <c r="L180" s="235"/>
      <c r="M180" s="236" t="s">
        <v>1</v>
      </c>
      <c r="N180" s="237" t="s">
        <v>44</v>
      </c>
      <c r="O180" s="88"/>
      <c r="P180" s="224">
        <f>O180*H180</f>
        <v>0</v>
      </c>
      <c r="Q180" s="224">
        <v>0.55000000000000004</v>
      </c>
      <c r="R180" s="224">
        <f>Q180*H180</f>
        <v>0.059400000000000001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273</v>
      </c>
      <c r="AT180" s="226" t="s">
        <v>270</v>
      </c>
      <c r="AU180" s="226" t="s">
        <v>146</v>
      </c>
      <c r="AY180" s="14" t="s">
        <v>137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146</v>
      </c>
      <c r="BK180" s="227">
        <f>ROUND(I180*H180,2)</f>
        <v>0</v>
      </c>
      <c r="BL180" s="14" t="s">
        <v>206</v>
      </c>
      <c r="BM180" s="226" t="s">
        <v>464</v>
      </c>
    </row>
    <row r="181" s="2" customFormat="1" ht="14.4" customHeight="1">
      <c r="A181" s="35"/>
      <c r="B181" s="36"/>
      <c r="C181" s="215" t="s">
        <v>292</v>
      </c>
      <c r="D181" s="215" t="s">
        <v>140</v>
      </c>
      <c r="E181" s="216" t="s">
        <v>465</v>
      </c>
      <c r="F181" s="217" t="s">
        <v>466</v>
      </c>
      <c r="G181" s="218" t="s">
        <v>150</v>
      </c>
      <c r="H181" s="219">
        <v>2.3500000000000001</v>
      </c>
      <c r="I181" s="220"/>
      <c r="J181" s="221">
        <f>ROUND(I181*H181,2)</f>
        <v>0</v>
      </c>
      <c r="K181" s="217" t="s">
        <v>1</v>
      </c>
      <c r="L181" s="41"/>
      <c r="M181" s="222" t="s">
        <v>1</v>
      </c>
      <c r="N181" s="223" t="s">
        <v>44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206</v>
      </c>
      <c r="AT181" s="226" t="s">
        <v>140</v>
      </c>
      <c r="AU181" s="226" t="s">
        <v>146</v>
      </c>
      <c r="AY181" s="14" t="s">
        <v>137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146</v>
      </c>
      <c r="BK181" s="227">
        <f>ROUND(I181*H181,2)</f>
        <v>0</v>
      </c>
      <c r="BL181" s="14" t="s">
        <v>206</v>
      </c>
      <c r="BM181" s="226" t="s">
        <v>467</v>
      </c>
    </row>
    <row r="182" s="2" customFormat="1" ht="24.15" customHeight="1">
      <c r="A182" s="35"/>
      <c r="B182" s="36"/>
      <c r="C182" s="215" t="s">
        <v>296</v>
      </c>
      <c r="D182" s="215" t="s">
        <v>140</v>
      </c>
      <c r="E182" s="216" t="s">
        <v>468</v>
      </c>
      <c r="F182" s="217" t="s">
        <v>469</v>
      </c>
      <c r="G182" s="218" t="s">
        <v>158</v>
      </c>
      <c r="H182" s="219">
        <v>22</v>
      </c>
      <c r="I182" s="220"/>
      <c r="J182" s="221">
        <f>ROUND(I182*H182,2)</f>
        <v>0</v>
      </c>
      <c r="K182" s="217" t="s">
        <v>1</v>
      </c>
      <c r="L182" s="41"/>
      <c r="M182" s="222" t="s">
        <v>1</v>
      </c>
      <c r="N182" s="223" t="s">
        <v>44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0.001</v>
      </c>
      <c r="T182" s="225">
        <f>S182*H182</f>
        <v>0.021999999999999999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206</v>
      </c>
      <c r="AT182" s="226" t="s">
        <v>140</v>
      </c>
      <c r="AU182" s="226" t="s">
        <v>146</v>
      </c>
      <c r="AY182" s="14" t="s">
        <v>137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146</v>
      </c>
      <c r="BK182" s="227">
        <f>ROUND(I182*H182,2)</f>
        <v>0</v>
      </c>
      <c r="BL182" s="14" t="s">
        <v>206</v>
      </c>
      <c r="BM182" s="226" t="s">
        <v>470</v>
      </c>
    </row>
    <row r="183" s="2" customFormat="1" ht="24.15" customHeight="1">
      <c r="A183" s="35"/>
      <c r="B183" s="36"/>
      <c r="C183" s="215" t="s">
        <v>302</v>
      </c>
      <c r="D183" s="215" t="s">
        <v>140</v>
      </c>
      <c r="E183" s="216" t="s">
        <v>471</v>
      </c>
      <c r="F183" s="217" t="s">
        <v>472</v>
      </c>
      <c r="G183" s="218" t="s">
        <v>158</v>
      </c>
      <c r="H183" s="219">
        <v>7</v>
      </c>
      <c r="I183" s="220"/>
      <c r="J183" s="221">
        <f>ROUND(I183*H183,2)</f>
        <v>0</v>
      </c>
      <c r="K183" s="217" t="s">
        <v>144</v>
      </c>
      <c r="L183" s="41"/>
      <c r="M183" s="222" t="s">
        <v>1</v>
      </c>
      <c r="N183" s="223" t="s">
        <v>44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206</v>
      </c>
      <c r="AT183" s="226" t="s">
        <v>140</v>
      </c>
      <c r="AU183" s="226" t="s">
        <v>146</v>
      </c>
      <c r="AY183" s="14" t="s">
        <v>137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146</v>
      </c>
      <c r="BK183" s="227">
        <f>ROUND(I183*H183,2)</f>
        <v>0</v>
      </c>
      <c r="BL183" s="14" t="s">
        <v>206</v>
      </c>
      <c r="BM183" s="226" t="s">
        <v>473</v>
      </c>
    </row>
    <row r="184" s="2" customFormat="1" ht="24.15" customHeight="1">
      <c r="A184" s="35"/>
      <c r="B184" s="36"/>
      <c r="C184" s="228" t="s">
        <v>308</v>
      </c>
      <c r="D184" s="228" t="s">
        <v>270</v>
      </c>
      <c r="E184" s="229" t="s">
        <v>474</v>
      </c>
      <c r="F184" s="230" t="s">
        <v>475</v>
      </c>
      <c r="G184" s="231" t="s">
        <v>158</v>
      </c>
      <c r="H184" s="232">
        <v>2</v>
      </c>
      <c r="I184" s="233"/>
      <c r="J184" s="234">
        <f>ROUND(I184*H184,2)</f>
        <v>0</v>
      </c>
      <c r="K184" s="230" t="s">
        <v>1</v>
      </c>
      <c r="L184" s="235"/>
      <c r="M184" s="236" t="s">
        <v>1</v>
      </c>
      <c r="N184" s="237" t="s">
        <v>44</v>
      </c>
      <c r="O184" s="88"/>
      <c r="P184" s="224">
        <f>O184*H184</f>
        <v>0</v>
      </c>
      <c r="Q184" s="224">
        <v>0.017500000000000002</v>
      </c>
      <c r="R184" s="224">
        <f>Q184*H184</f>
        <v>0.035000000000000003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273</v>
      </c>
      <c r="AT184" s="226" t="s">
        <v>270</v>
      </c>
      <c r="AU184" s="226" t="s">
        <v>146</v>
      </c>
      <c r="AY184" s="14" t="s">
        <v>137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146</v>
      </c>
      <c r="BK184" s="227">
        <f>ROUND(I184*H184,2)</f>
        <v>0</v>
      </c>
      <c r="BL184" s="14" t="s">
        <v>206</v>
      </c>
      <c r="BM184" s="226" t="s">
        <v>476</v>
      </c>
    </row>
    <row r="185" s="2" customFormat="1" ht="24.15" customHeight="1">
      <c r="A185" s="35"/>
      <c r="B185" s="36"/>
      <c r="C185" s="228" t="s">
        <v>312</v>
      </c>
      <c r="D185" s="228" t="s">
        <v>270</v>
      </c>
      <c r="E185" s="229" t="s">
        <v>477</v>
      </c>
      <c r="F185" s="230" t="s">
        <v>478</v>
      </c>
      <c r="G185" s="231" t="s">
        <v>158</v>
      </c>
      <c r="H185" s="232">
        <v>4</v>
      </c>
      <c r="I185" s="233"/>
      <c r="J185" s="234">
        <f>ROUND(I185*H185,2)</f>
        <v>0</v>
      </c>
      <c r="K185" s="230" t="s">
        <v>1</v>
      </c>
      <c r="L185" s="235"/>
      <c r="M185" s="236" t="s">
        <v>1</v>
      </c>
      <c r="N185" s="237" t="s">
        <v>44</v>
      </c>
      <c r="O185" s="88"/>
      <c r="P185" s="224">
        <f>O185*H185</f>
        <v>0</v>
      </c>
      <c r="Q185" s="224">
        <v>0.016</v>
      </c>
      <c r="R185" s="224">
        <f>Q185*H185</f>
        <v>0.064000000000000001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273</v>
      </c>
      <c r="AT185" s="226" t="s">
        <v>270</v>
      </c>
      <c r="AU185" s="226" t="s">
        <v>146</v>
      </c>
      <c r="AY185" s="14" t="s">
        <v>137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146</v>
      </c>
      <c r="BK185" s="227">
        <f>ROUND(I185*H185,2)</f>
        <v>0</v>
      </c>
      <c r="BL185" s="14" t="s">
        <v>206</v>
      </c>
      <c r="BM185" s="226" t="s">
        <v>479</v>
      </c>
    </row>
    <row r="186" s="2" customFormat="1" ht="24.15" customHeight="1">
      <c r="A186" s="35"/>
      <c r="B186" s="36"/>
      <c r="C186" s="228" t="s">
        <v>316</v>
      </c>
      <c r="D186" s="228" t="s">
        <v>270</v>
      </c>
      <c r="E186" s="229" t="s">
        <v>480</v>
      </c>
      <c r="F186" s="230" t="s">
        <v>481</v>
      </c>
      <c r="G186" s="231" t="s">
        <v>158</v>
      </c>
      <c r="H186" s="232">
        <v>1</v>
      </c>
      <c r="I186" s="233"/>
      <c r="J186" s="234">
        <f>ROUND(I186*H186,2)</f>
        <v>0</v>
      </c>
      <c r="K186" s="230" t="s">
        <v>1</v>
      </c>
      <c r="L186" s="235"/>
      <c r="M186" s="236" t="s">
        <v>1</v>
      </c>
      <c r="N186" s="237" t="s">
        <v>44</v>
      </c>
      <c r="O186" s="88"/>
      <c r="P186" s="224">
        <f>O186*H186</f>
        <v>0</v>
      </c>
      <c r="Q186" s="224">
        <v>0.037999999999999999</v>
      </c>
      <c r="R186" s="224">
        <f>Q186*H186</f>
        <v>0.037999999999999999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273</v>
      </c>
      <c r="AT186" s="226" t="s">
        <v>270</v>
      </c>
      <c r="AU186" s="226" t="s">
        <v>146</v>
      </c>
      <c r="AY186" s="14" t="s">
        <v>137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146</v>
      </c>
      <c r="BK186" s="227">
        <f>ROUND(I186*H186,2)</f>
        <v>0</v>
      </c>
      <c r="BL186" s="14" t="s">
        <v>206</v>
      </c>
      <c r="BM186" s="226" t="s">
        <v>482</v>
      </c>
    </row>
    <row r="187" s="2" customFormat="1" ht="24.15" customHeight="1">
      <c r="A187" s="35"/>
      <c r="B187" s="36"/>
      <c r="C187" s="215" t="s">
        <v>320</v>
      </c>
      <c r="D187" s="215" t="s">
        <v>140</v>
      </c>
      <c r="E187" s="216" t="s">
        <v>483</v>
      </c>
      <c r="F187" s="217" t="s">
        <v>484</v>
      </c>
      <c r="G187" s="218" t="s">
        <v>158</v>
      </c>
      <c r="H187" s="219">
        <v>1</v>
      </c>
      <c r="I187" s="220"/>
      <c r="J187" s="221">
        <f>ROUND(I187*H187,2)</f>
        <v>0</v>
      </c>
      <c r="K187" s="217" t="s">
        <v>144</v>
      </c>
      <c r="L187" s="41"/>
      <c r="M187" s="222" t="s">
        <v>1</v>
      </c>
      <c r="N187" s="223" t="s">
        <v>44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206</v>
      </c>
      <c r="AT187" s="226" t="s">
        <v>140</v>
      </c>
      <c r="AU187" s="226" t="s">
        <v>146</v>
      </c>
      <c r="AY187" s="14" t="s">
        <v>137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146</v>
      </c>
      <c r="BK187" s="227">
        <f>ROUND(I187*H187,2)</f>
        <v>0</v>
      </c>
      <c r="BL187" s="14" t="s">
        <v>206</v>
      </c>
      <c r="BM187" s="226" t="s">
        <v>485</v>
      </c>
    </row>
    <row r="188" s="2" customFormat="1" ht="24.15" customHeight="1">
      <c r="A188" s="35"/>
      <c r="B188" s="36"/>
      <c r="C188" s="228" t="s">
        <v>326</v>
      </c>
      <c r="D188" s="228" t="s">
        <v>270</v>
      </c>
      <c r="E188" s="229" t="s">
        <v>486</v>
      </c>
      <c r="F188" s="230" t="s">
        <v>487</v>
      </c>
      <c r="G188" s="231" t="s">
        <v>158</v>
      </c>
      <c r="H188" s="232">
        <v>1</v>
      </c>
      <c r="I188" s="233"/>
      <c r="J188" s="234">
        <f>ROUND(I188*H188,2)</f>
        <v>0</v>
      </c>
      <c r="K188" s="230" t="s">
        <v>1</v>
      </c>
      <c r="L188" s="235"/>
      <c r="M188" s="236" t="s">
        <v>1</v>
      </c>
      <c r="N188" s="237" t="s">
        <v>44</v>
      </c>
      <c r="O188" s="88"/>
      <c r="P188" s="224">
        <f>O188*H188</f>
        <v>0</v>
      </c>
      <c r="Q188" s="224">
        <v>0.020500000000000001</v>
      </c>
      <c r="R188" s="224">
        <f>Q188*H188</f>
        <v>0.020500000000000001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273</v>
      </c>
      <c r="AT188" s="226" t="s">
        <v>270</v>
      </c>
      <c r="AU188" s="226" t="s">
        <v>146</v>
      </c>
      <c r="AY188" s="14" t="s">
        <v>137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146</v>
      </c>
      <c r="BK188" s="227">
        <f>ROUND(I188*H188,2)</f>
        <v>0</v>
      </c>
      <c r="BL188" s="14" t="s">
        <v>206</v>
      </c>
      <c r="BM188" s="226" t="s">
        <v>488</v>
      </c>
    </row>
    <row r="189" s="2" customFormat="1" ht="14.4" customHeight="1">
      <c r="A189" s="35"/>
      <c r="B189" s="36"/>
      <c r="C189" s="215" t="s">
        <v>332</v>
      </c>
      <c r="D189" s="215" t="s">
        <v>140</v>
      </c>
      <c r="E189" s="216" t="s">
        <v>489</v>
      </c>
      <c r="F189" s="217" t="s">
        <v>490</v>
      </c>
      <c r="G189" s="218" t="s">
        <v>158</v>
      </c>
      <c r="H189" s="219">
        <v>1</v>
      </c>
      <c r="I189" s="220"/>
      <c r="J189" s="221">
        <f>ROUND(I189*H189,2)</f>
        <v>0</v>
      </c>
      <c r="K189" s="217" t="s">
        <v>1</v>
      </c>
      <c r="L189" s="41"/>
      <c r="M189" s="222" t="s">
        <v>1</v>
      </c>
      <c r="N189" s="223" t="s">
        <v>44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0.0149</v>
      </c>
      <c r="T189" s="225">
        <f>S189*H189</f>
        <v>0.0149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206</v>
      </c>
      <c r="AT189" s="226" t="s">
        <v>140</v>
      </c>
      <c r="AU189" s="226" t="s">
        <v>146</v>
      </c>
      <c r="AY189" s="14" t="s">
        <v>137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146</v>
      </c>
      <c r="BK189" s="227">
        <f>ROUND(I189*H189,2)</f>
        <v>0</v>
      </c>
      <c r="BL189" s="14" t="s">
        <v>206</v>
      </c>
      <c r="BM189" s="226" t="s">
        <v>491</v>
      </c>
    </row>
    <row r="190" s="2" customFormat="1" ht="14.4" customHeight="1">
      <c r="A190" s="35"/>
      <c r="B190" s="36"/>
      <c r="C190" s="215" t="s">
        <v>339</v>
      </c>
      <c r="D190" s="215" t="s">
        <v>140</v>
      </c>
      <c r="E190" s="216" t="s">
        <v>492</v>
      </c>
      <c r="F190" s="217" t="s">
        <v>493</v>
      </c>
      <c r="G190" s="218" t="s">
        <v>158</v>
      </c>
      <c r="H190" s="219">
        <v>1</v>
      </c>
      <c r="I190" s="220"/>
      <c r="J190" s="221">
        <f>ROUND(I190*H190,2)</f>
        <v>0</v>
      </c>
      <c r="K190" s="217" t="s">
        <v>1</v>
      </c>
      <c r="L190" s="41"/>
      <c r="M190" s="222" t="s">
        <v>1</v>
      </c>
      <c r="N190" s="223" t="s">
        <v>44</v>
      </c>
      <c r="O190" s="88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6" t="s">
        <v>206</v>
      </c>
      <c r="AT190" s="226" t="s">
        <v>140</v>
      </c>
      <c r="AU190" s="226" t="s">
        <v>146</v>
      </c>
      <c r="AY190" s="14" t="s">
        <v>137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4" t="s">
        <v>146</v>
      </c>
      <c r="BK190" s="227">
        <f>ROUND(I190*H190,2)</f>
        <v>0</v>
      </c>
      <c r="BL190" s="14" t="s">
        <v>206</v>
      </c>
      <c r="BM190" s="226" t="s">
        <v>494</v>
      </c>
    </row>
    <row r="191" s="2" customFormat="1" ht="24.15" customHeight="1">
      <c r="A191" s="35"/>
      <c r="B191" s="36"/>
      <c r="C191" s="215" t="s">
        <v>346</v>
      </c>
      <c r="D191" s="215" t="s">
        <v>140</v>
      </c>
      <c r="E191" s="216" t="s">
        <v>495</v>
      </c>
      <c r="F191" s="217" t="s">
        <v>496</v>
      </c>
      <c r="G191" s="218" t="s">
        <v>204</v>
      </c>
      <c r="H191" s="219">
        <v>0.34899999999999998</v>
      </c>
      <c r="I191" s="220"/>
      <c r="J191" s="221">
        <f>ROUND(I191*H191,2)</f>
        <v>0</v>
      </c>
      <c r="K191" s="217" t="s">
        <v>144</v>
      </c>
      <c r="L191" s="41"/>
      <c r="M191" s="222" t="s">
        <v>1</v>
      </c>
      <c r="N191" s="223" t="s">
        <v>44</v>
      </c>
      <c r="O191" s="88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206</v>
      </c>
      <c r="AT191" s="226" t="s">
        <v>140</v>
      </c>
      <c r="AU191" s="226" t="s">
        <v>146</v>
      </c>
      <c r="AY191" s="14" t="s">
        <v>137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146</v>
      </c>
      <c r="BK191" s="227">
        <f>ROUND(I191*H191,2)</f>
        <v>0</v>
      </c>
      <c r="BL191" s="14" t="s">
        <v>206</v>
      </c>
      <c r="BM191" s="226" t="s">
        <v>497</v>
      </c>
    </row>
    <row r="192" s="12" customFormat="1" ht="22.8" customHeight="1">
      <c r="A192" s="12"/>
      <c r="B192" s="199"/>
      <c r="C192" s="200"/>
      <c r="D192" s="201" t="s">
        <v>77</v>
      </c>
      <c r="E192" s="213" t="s">
        <v>300</v>
      </c>
      <c r="F192" s="213" t="s">
        <v>301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SUM(P193:P199)</f>
        <v>0</v>
      </c>
      <c r="Q192" s="207"/>
      <c r="R192" s="208">
        <f>SUM(R193:R199)</f>
        <v>0.56166900000000008</v>
      </c>
      <c r="S192" s="207"/>
      <c r="T192" s="209">
        <f>SUM(T193:T199)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146</v>
      </c>
      <c r="AT192" s="211" t="s">
        <v>77</v>
      </c>
      <c r="AU192" s="211" t="s">
        <v>86</v>
      </c>
      <c r="AY192" s="210" t="s">
        <v>137</v>
      </c>
      <c r="BK192" s="212">
        <f>SUM(BK193:BK199)</f>
        <v>0</v>
      </c>
    </row>
    <row r="193" s="2" customFormat="1" ht="14.4" customHeight="1">
      <c r="A193" s="35"/>
      <c r="B193" s="36"/>
      <c r="C193" s="215" t="s">
        <v>498</v>
      </c>
      <c r="D193" s="215" t="s">
        <v>140</v>
      </c>
      <c r="E193" s="216" t="s">
        <v>499</v>
      </c>
      <c r="F193" s="217" t="s">
        <v>500</v>
      </c>
      <c r="G193" s="218" t="s">
        <v>150</v>
      </c>
      <c r="H193" s="219">
        <v>14.380000000000001</v>
      </c>
      <c r="I193" s="220"/>
      <c r="J193" s="221">
        <f>ROUND(I193*H193,2)</f>
        <v>0</v>
      </c>
      <c r="K193" s="217" t="s">
        <v>144</v>
      </c>
      <c r="L193" s="41"/>
      <c r="M193" s="222" t="s">
        <v>1</v>
      </c>
      <c r="N193" s="223" t="s">
        <v>44</v>
      </c>
      <c r="O193" s="88"/>
      <c r="P193" s="224">
        <f>O193*H193</f>
        <v>0</v>
      </c>
      <c r="Q193" s="224">
        <v>0.0045500000000000002</v>
      </c>
      <c r="R193" s="224">
        <f>Q193*H193</f>
        <v>0.065429000000000001</v>
      </c>
      <c r="S193" s="224">
        <v>0</v>
      </c>
      <c r="T193" s="22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6" t="s">
        <v>206</v>
      </c>
      <c r="AT193" s="226" t="s">
        <v>140</v>
      </c>
      <c r="AU193" s="226" t="s">
        <v>146</v>
      </c>
      <c r="AY193" s="14" t="s">
        <v>137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4" t="s">
        <v>146</v>
      </c>
      <c r="BK193" s="227">
        <f>ROUND(I193*H193,2)</f>
        <v>0</v>
      </c>
      <c r="BL193" s="14" t="s">
        <v>206</v>
      </c>
      <c r="BM193" s="226" t="s">
        <v>501</v>
      </c>
    </row>
    <row r="194" s="2" customFormat="1" ht="24.15" customHeight="1">
      <c r="A194" s="35"/>
      <c r="B194" s="36"/>
      <c r="C194" s="215" t="s">
        <v>502</v>
      </c>
      <c r="D194" s="215" t="s">
        <v>140</v>
      </c>
      <c r="E194" s="216" t="s">
        <v>503</v>
      </c>
      <c r="F194" s="217" t="s">
        <v>504</v>
      </c>
      <c r="G194" s="218" t="s">
        <v>150</v>
      </c>
      <c r="H194" s="219">
        <v>14.380000000000001</v>
      </c>
      <c r="I194" s="220"/>
      <c r="J194" s="221">
        <f>ROUND(I194*H194,2)</f>
        <v>0</v>
      </c>
      <c r="K194" s="217" t="s">
        <v>144</v>
      </c>
      <c r="L194" s="41"/>
      <c r="M194" s="222" t="s">
        <v>1</v>
      </c>
      <c r="N194" s="223" t="s">
        <v>44</v>
      </c>
      <c r="O194" s="88"/>
      <c r="P194" s="224">
        <f>O194*H194</f>
        <v>0</v>
      </c>
      <c r="Q194" s="224">
        <v>0.0089999999999999993</v>
      </c>
      <c r="R194" s="224">
        <f>Q194*H194</f>
        <v>0.12942000000000001</v>
      </c>
      <c r="S194" s="224">
        <v>0</v>
      </c>
      <c r="T194" s="22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6" t="s">
        <v>206</v>
      </c>
      <c r="AT194" s="226" t="s">
        <v>140</v>
      </c>
      <c r="AU194" s="226" t="s">
        <v>146</v>
      </c>
      <c r="AY194" s="14" t="s">
        <v>137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4" t="s">
        <v>146</v>
      </c>
      <c r="BK194" s="227">
        <f>ROUND(I194*H194,2)</f>
        <v>0</v>
      </c>
      <c r="BL194" s="14" t="s">
        <v>206</v>
      </c>
      <c r="BM194" s="226" t="s">
        <v>505</v>
      </c>
    </row>
    <row r="195" s="2" customFormat="1" ht="24.15" customHeight="1">
      <c r="A195" s="35"/>
      <c r="B195" s="36"/>
      <c r="C195" s="228" t="s">
        <v>506</v>
      </c>
      <c r="D195" s="228" t="s">
        <v>270</v>
      </c>
      <c r="E195" s="229" t="s">
        <v>507</v>
      </c>
      <c r="F195" s="230" t="s">
        <v>508</v>
      </c>
      <c r="G195" s="231" t="s">
        <v>150</v>
      </c>
      <c r="H195" s="232">
        <v>15.818</v>
      </c>
      <c r="I195" s="233"/>
      <c r="J195" s="234">
        <f>ROUND(I195*H195,2)</f>
        <v>0</v>
      </c>
      <c r="K195" s="230" t="s">
        <v>144</v>
      </c>
      <c r="L195" s="235"/>
      <c r="M195" s="236" t="s">
        <v>1</v>
      </c>
      <c r="N195" s="237" t="s">
        <v>44</v>
      </c>
      <c r="O195" s="88"/>
      <c r="P195" s="224">
        <f>O195*H195</f>
        <v>0</v>
      </c>
      <c r="Q195" s="224">
        <v>0.021000000000000001</v>
      </c>
      <c r="R195" s="224">
        <f>Q195*H195</f>
        <v>0.33217800000000003</v>
      </c>
      <c r="S195" s="224">
        <v>0</v>
      </c>
      <c r="T195" s="22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6" t="s">
        <v>273</v>
      </c>
      <c r="AT195" s="226" t="s">
        <v>270</v>
      </c>
      <c r="AU195" s="226" t="s">
        <v>146</v>
      </c>
      <c r="AY195" s="14" t="s">
        <v>137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4" t="s">
        <v>146</v>
      </c>
      <c r="BK195" s="227">
        <f>ROUND(I195*H195,2)</f>
        <v>0</v>
      </c>
      <c r="BL195" s="14" t="s">
        <v>206</v>
      </c>
      <c r="BM195" s="226" t="s">
        <v>509</v>
      </c>
    </row>
    <row r="196" s="2" customFormat="1" ht="24.15" customHeight="1">
      <c r="A196" s="35"/>
      <c r="B196" s="36"/>
      <c r="C196" s="215" t="s">
        <v>510</v>
      </c>
      <c r="D196" s="215" t="s">
        <v>140</v>
      </c>
      <c r="E196" s="216" t="s">
        <v>511</v>
      </c>
      <c r="F196" s="217" t="s">
        <v>512</v>
      </c>
      <c r="G196" s="218" t="s">
        <v>150</v>
      </c>
      <c r="H196" s="219">
        <v>18.788</v>
      </c>
      <c r="I196" s="220"/>
      <c r="J196" s="221">
        <f>ROUND(I196*H196,2)</f>
        <v>0</v>
      </c>
      <c r="K196" s="217" t="s">
        <v>144</v>
      </c>
      <c r="L196" s="41"/>
      <c r="M196" s="222" t="s">
        <v>1</v>
      </c>
      <c r="N196" s="223" t="s">
        <v>44</v>
      </c>
      <c r="O196" s="88"/>
      <c r="P196" s="224">
        <f>O196*H196</f>
        <v>0</v>
      </c>
      <c r="Q196" s="224">
        <v>0.0015</v>
      </c>
      <c r="R196" s="224">
        <f>Q196*H196</f>
        <v>0.028182000000000002</v>
      </c>
      <c r="S196" s="224">
        <v>0</v>
      </c>
      <c r="T196" s="22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6" t="s">
        <v>206</v>
      </c>
      <c r="AT196" s="226" t="s">
        <v>140</v>
      </c>
      <c r="AU196" s="226" t="s">
        <v>146</v>
      </c>
      <c r="AY196" s="14" t="s">
        <v>137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4" t="s">
        <v>146</v>
      </c>
      <c r="BK196" s="227">
        <f>ROUND(I196*H196,2)</f>
        <v>0</v>
      </c>
      <c r="BL196" s="14" t="s">
        <v>206</v>
      </c>
      <c r="BM196" s="226" t="s">
        <v>513</v>
      </c>
    </row>
    <row r="197" s="2" customFormat="1" ht="14.4" customHeight="1">
      <c r="A197" s="35"/>
      <c r="B197" s="36"/>
      <c r="C197" s="215" t="s">
        <v>514</v>
      </c>
      <c r="D197" s="215" t="s">
        <v>140</v>
      </c>
      <c r="E197" s="216" t="s">
        <v>515</v>
      </c>
      <c r="F197" s="217" t="s">
        <v>516</v>
      </c>
      <c r="G197" s="218" t="s">
        <v>175</v>
      </c>
      <c r="H197" s="219">
        <v>38</v>
      </c>
      <c r="I197" s="220"/>
      <c r="J197" s="221">
        <f>ROUND(I197*H197,2)</f>
        <v>0</v>
      </c>
      <c r="K197" s="217" t="s">
        <v>144</v>
      </c>
      <c r="L197" s="41"/>
      <c r="M197" s="222" t="s">
        <v>1</v>
      </c>
      <c r="N197" s="223" t="s">
        <v>44</v>
      </c>
      <c r="O197" s="88"/>
      <c r="P197" s="224">
        <f>O197*H197</f>
        <v>0</v>
      </c>
      <c r="Q197" s="224">
        <v>0.00017000000000000001</v>
      </c>
      <c r="R197" s="224">
        <f>Q197*H197</f>
        <v>0.0064600000000000005</v>
      </c>
      <c r="S197" s="224">
        <v>0</v>
      </c>
      <c r="T197" s="22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6" t="s">
        <v>206</v>
      </c>
      <c r="AT197" s="226" t="s">
        <v>140</v>
      </c>
      <c r="AU197" s="226" t="s">
        <v>146</v>
      </c>
      <c r="AY197" s="14" t="s">
        <v>137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4" t="s">
        <v>146</v>
      </c>
      <c r="BK197" s="227">
        <f>ROUND(I197*H197,2)</f>
        <v>0</v>
      </c>
      <c r="BL197" s="14" t="s">
        <v>206</v>
      </c>
      <c r="BM197" s="226" t="s">
        <v>517</v>
      </c>
    </row>
    <row r="198" s="2" customFormat="1" ht="24.15" customHeight="1">
      <c r="A198" s="35"/>
      <c r="B198" s="36"/>
      <c r="C198" s="228" t="s">
        <v>518</v>
      </c>
      <c r="D198" s="228" t="s">
        <v>270</v>
      </c>
      <c r="E198" s="229" t="s">
        <v>519</v>
      </c>
      <c r="F198" s="230" t="s">
        <v>520</v>
      </c>
      <c r="G198" s="231" t="s">
        <v>175</v>
      </c>
      <c r="H198" s="232">
        <v>39.899999999999999</v>
      </c>
      <c r="I198" s="233"/>
      <c r="J198" s="234">
        <f>ROUND(I198*H198,2)</f>
        <v>0</v>
      </c>
      <c r="K198" s="230" t="s">
        <v>1</v>
      </c>
      <c r="L198" s="235"/>
      <c r="M198" s="236" t="s">
        <v>1</v>
      </c>
      <c r="N198" s="237" t="s">
        <v>44</v>
      </c>
      <c r="O198" s="88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6" t="s">
        <v>273</v>
      </c>
      <c r="AT198" s="226" t="s">
        <v>270</v>
      </c>
      <c r="AU198" s="226" t="s">
        <v>146</v>
      </c>
      <c r="AY198" s="14" t="s">
        <v>137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4" t="s">
        <v>146</v>
      </c>
      <c r="BK198" s="227">
        <f>ROUND(I198*H198,2)</f>
        <v>0</v>
      </c>
      <c r="BL198" s="14" t="s">
        <v>206</v>
      </c>
      <c r="BM198" s="226" t="s">
        <v>521</v>
      </c>
    </row>
    <row r="199" s="2" customFormat="1" ht="24.15" customHeight="1">
      <c r="A199" s="35"/>
      <c r="B199" s="36"/>
      <c r="C199" s="215" t="s">
        <v>522</v>
      </c>
      <c r="D199" s="215" t="s">
        <v>140</v>
      </c>
      <c r="E199" s="216" t="s">
        <v>523</v>
      </c>
      <c r="F199" s="217" t="s">
        <v>524</v>
      </c>
      <c r="G199" s="218" t="s">
        <v>204</v>
      </c>
      <c r="H199" s="219">
        <v>0.56200000000000006</v>
      </c>
      <c r="I199" s="220"/>
      <c r="J199" s="221">
        <f>ROUND(I199*H199,2)</f>
        <v>0</v>
      </c>
      <c r="K199" s="217" t="s">
        <v>144</v>
      </c>
      <c r="L199" s="41"/>
      <c r="M199" s="222" t="s">
        <v>1</v>
      </c>
      <c r="N199" s="223" t="s">
        <v>44</v>
      </c>
      <c r="O199" s="88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6" t="s">
        <v>206</v>
      </c>
      <c r="AT199" s="226" t="s">
        <v>140</v>
      </c>
      <c r="AU199" s="226" t="s">
        <v>146</v>
      </c>
      <c r="AY199" s="14" t="s">
        <v>137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4" t="s">
        <v>146</v>
      </c>
      <c r="BK199" s="227">
        <f>ROUND(I199*H199,2)</f>
        <v>0</v>
      </c>
      <c r="BL199" s="14" t="s">
        <v>206</v>
      </c>
      <c r="BM199" s="226" t="s">
        <v>525</v>
      </c>
    </row>
    <row r="200" s="12" customFormat="1" ht="22.8" customHeight="1">
      <c r="A200" s="12"/>
      <c r="B200" s="199"/>
      <c r="C200" s="200"/>
      <c r="D200" s="201" t="s">
        <v>77</v>
      </c>
      <c r="E200" s="213" t="s">
        <v>306</v>
      </c>
      <c r="F200" s="213" t="s">
        <v>307</v>
      </c>
      <c r="G200" s="200"/>
      <c r="H200" s="200"/>
      <c r="I200" s="203"/>
      <c r="J200" s="214">
        <f>BK200</f>
        <v>0</v>
      </c>
      <c r="K200" s="200"/>
      <c r="L200" s="205"/>
      <c r="M200" s="206"/>
      <c r="N200" s="207"/>
      <c r="O200" s="207"/>
      <c r="P200" s="208">
        <f>SUM(P201:P216)</f>
        <v>0</v>
      </c>
      <c r="Q200" s="207"/>
      <c r="R200" s="208">
        <f>SUM(R201:R216)</f>
        <v>3.1296542599999997</v>
      </c>
      <c r="S200" s="207"/>
      <c r="T200" s="209">
        <f>SUM(T201:T216)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0" t="s">
        <v>146</v>
      </c>
      <c r="AT200" s="211" t="s">
        <v>77</v>
      </c>
      <c r="AU200" s="211" t="s">
        <v>86</v>
      </c>
      <c r="AY200" s="210" t="s">
        <v>137</v>
      </c>
      <c r="BK200" s="212">
        <f>SUM(BK201:BK216)</f>
        <v>0</v>
      </c>
    </row>
    <row r="201" s="2" customFormat="1" ht="14.4" customHeight="1">
      <c r="A201" s="35"/>
      <c r="B201" s="36"/>
      <c r="C201" s="215" t="s">
        <v>526</v>
      </c>
      <c r="D201" s="215" t="s">
        <v>140</v>
      </c>
      <c r="E201" s="216" t="s">
        <v>527</v>
      </c>
      <c r="F201" s="217" t="s">
        <v>528</v>
      </c>
      <c r="G201" s="218" t="s">
        <v>175</v>
      </c>
      <c r="H201" s="219">
        <v>48</v>
      </c>
      <c r="I201" s="220"/>
      <c r="J201" s="221">
        <f>ROUND(I201*H201,2)</f>
        <v>0</v>
      </c>
      <c r="K201" s="217" t="s">
        <v>144</v>
      </c>
      <c r="L201" s="41"/>
      <c r="M201" s="222" t="s">
        <v>1</v>
      </c>
      <c r="N201" s="223" t="s">
        <v>44</v>
      </c>
      <c r="O201" s="88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6" t="s">
        <v>206</v>
      </c>
      <c r="AT201" s="226" t="s">
        <v>140</v>
      </c>
      <c r="AU201" s="226" t="s">
        <v>146</v>
      </c>
      <c r="AY201" s="14" t="s">
        <v>137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4" t="s">
        <v>146</v>
      </c>
      <c r="BK201" s="227">
        <f>ROUND(I201*H201,2)</f>
        <v>0</v>
      </c>
      <c r="BL201" s="14" t="s">
        <v>206</v>
      </c>
      <c r="BM201" s="226" t="s">
        <v>529</v>
      </c>
    </row>
    <row r="202" s="2" customFormat="1" ht="14.4" customHeight="1">
      <c r="A202" s="35"/>
      <c r="B202" s="36"/>
      <c r="C202" s="215" t="s">
        <v>530</v>
      </c>
      <c r="D202" s="215" t="s">
        <v>140</v>
      </c>
      <c r="E202" s="216" t="s">
        <v>531</v>
      </c>
      <c r="F202" s="217" t="s">
        <v>532</v>
      </c>
      <c r="G202" s="218" t="s">
        <v>150</v>
      </c>
      <c r="H202" s="219">
        <v>354.33999999999997</v>
      </c>
      <c r="I202" s="220"/>
      <c r="J202" s="221">
        <f>ROUND(I202*H202,2)</f>
        <v>0</v>
      </c>
      <c r="K202" s="217" t="s">
        <v>144</v>
      </c>
      <c r="L202" s="41"/>
      <c r="M202" s="222" t="s">
        <v>1</v>
      </c>
      <c r="N202" s="223" t="s">
        <v>44</v>
      </c>
      <c r="O202" s="88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6" t="s">
        <v>206</v>
      </c>
      <c r="AT202" s="226" t="s">
        <v>140</v>
      </c>
      <c r="AU202" s="226" t="s">
        <v>146</v>
      </c>
      <c r="AY202" s="14" t="s">
        <v>137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4" t="s">
        <v>146</v>
      </c>
      <c r="BK202" s="227">
        <f>ROUND(I202*H202,2)</f>
        <v>0</v>
      </c>
      <c r="BL202" s="14" t="s">
        <v>206</v>
      </c>
      <c r="BM202" s="226" t="s">
        <v>533</v>
      </c>
    </row>
    <row r="203" s="2" customFormat="1" ht="24.15" customHeight="1">
      <c r="A203" s="35"/>
      <c r="B203" s="36"/>
      <c r="C203" s="215" t="s">
        <v>534</v>
      </c>
      <c r="D203" s="215" t="s">
        <v>140</v>
      </c>
      <c r="E203" s="216" t="s">
        <v>535</v>
      </c>
      <c r="F203" s="217" t="s">
        <v>536</v>
      </c>
      <c r="G203" s="218" t="s">
        <v>150</v>
      </c>
      <c r="H203" s="219">
        <v>354.33999999999997</v>
      </c>
      <c r="I203" s="220"/>
      <c r="J203" s="221">
        <f>ROUND(I203*H203,2)</f>
        <v>0</v>
      </c>
      <c r="K203" s="217" t="s">
        <v>144</v>
      </c>
      <c r="L203" s="41"/>
      <c r="M203" s="222" t="s">
        <v>1</v>
      </c>
      <c r="N203" s="223" t="s">
        <v>44</v>
      </c>
      <c r="O203" s="88"/>
      <c r="P203" s="224">
        <f>O203*H203</f>
        <v>0</v>
      </c>
      <c r="Q203" s="224">
        <v>0.0045500000000000002</v>
      </c>
      <c r="R203" s="224">
        <f>Q203*H203</f>
        <v>1.612247</v>
      </c>
      <c r="S203" s="224">
        <v>0</v>
      </c>
      <c r="T203" s="22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6" t="s">
        <v>206</v>
      </c>
      <c r="AT203" s="226" t="s">
        <v>140</v>
      </c>
      <c r="AU203" s="226" t="s">
        <v>146</v>
      </c>
      <c r="AY203" s="14" t="s">
        <v>137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4" t="s">
        <v>146</v>
      </c>
      <c r="BK203" s="227">
        <f>ROUND(I203*H203,2)</f>
        <v>0</v>
      </c>
      <c r="BL203" s="14" t="s">
        <v>206</v>
      </c>
      <c r="BM203" s="226" t="s">
        <v>537</v>
      </c>
    </row>
    <row r="204" s="2" customFormat="1" ht="14.4" customHeight="1">
      <c r="A204" s="35"/>
      <c r="B204" s="36"/>
      <c r="C204" s="215" t="s">
        <v>538</v>
      </c>
      <c r="D204" s="215" t="s">
        <v>140</v>
      </c>
      <c r="E204" s="216" t="s">
        <v>539</v>
      </c>
      <c r="F204" s="217" t="s">
        <v>540</v>
      </c>
      <c r="G204" s="218" t="s">
        <v>150</v>
      </c>
      <c r="H204" s="219">
        <v>36.700000000000003</v>
      </c>
      <c r="I204" s="220"/>
      <c r="J204" s="221">
        <f>ROUND(I204*H204,2)</f>
        <v>0</v>
      </c>
      <c r="K204" s="217" t="s">
        <v>144</v>
      </c>
      <c r="L204" s="41"/>
      <c r="M204" s="222" t="s">
        <v>1</v>
      </c>
      <c r="N204" s="223" t="s">
        <v>44</v>
      </c>
      <c r="O204" s="88"/>
      <c r="P204" s="224">
        <f>O204*H204</f>
        <v>0</v>
      </c>
      <c r="Q204" s="224">
        <v>0.00050000000000000001</v>
      </c>
      <c r="R204" s="224">
        <f>Q204*H204</f>
        <v>0.018350000000000002</v>
      </c>
      <c r="S204" s="224">
        <v>0</v>
      </c>
      <c r="T204" s="22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6" t="s">
        <v>206</v>
      </c>
      <c r="AT204" s="226" t="s">
        <v>140</v>
      </c>
      <c r="AU204" s="226" t="s">
        <v>146</v>
      </c>
      <c r="AY204" s="14" t="s">
        <v>137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4" t="s">
        <v>146</v>
      </c>
      <c r="BK204" s="227">
        <f>ROUND(I204*H204,2)</f>
        <v>0</v>
      </c>
      <c r="BL204" s="14" t="s">
        <v>206</v>
      </c>
      <c r="BM204" s="226" t="s">
        <v>541</v>
      </c>
    </row>
    <row r="205" s="2" customFormat="1" ht="37.8" customHeight="1">
      <c r="A205" s="35"/>
      <c r="B205" s="36"/>
      <c r="C205" s="228" t="s">
        <v>542</v>
      </c>
      <c r="D205" s="228" t="s">
        <v>270</v>
      </c>
      <c r="E205" s="229" t="s">
        <v>543</v>
      </c>
      <c r="F205" s="230" t="s">
        <v>544</v>
      </c>
      <c r="G205" s="231" t="s">
        <v>150</v>
      </c>
      <c r="H205" s="232">
        <v>40.369999999999997</v>
      </c>
      <c r="I205" s="233"/>
      <c r="J205" s="234">
        <f>ROUND(I205*H205,2)</f>
        <v>0</v>
      </c>
      <c r="K205" s="230" t="s">
        <v>144</v>
      </c>
      <c r="L205" s="235"/>
      <c r="M205" s="236" t="s">
        <v>1</v>
      </c>
      <c r="N205" s="237" t="s">
        <v>44</v>
      </c>
      <c r="O205" s="88"/>
      <c r="P205" s="224">
        <f>O205*H205</f>
        <v>0</v>
      </c>
      <c r="Q205" s="224">
        <v>0.00447</v>
      </c>
      <c r="R205" s="224">
        <f>Q205*H205</f>
        <v>0.1804539</v>
      </c>
      <c r="S205" s="224">
        <v>0</v>
      </c>
      <c r="T205" s="22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6" t="s">
        <v>273</v>
      </c>
      <c r="AT205" s="226" t="s">
        <v>270</v>
      </c>
      <c r="AU205" s="226" t="s">
        <v>146</v>
      </c>
      <c r="AY205" s="14" t="s">
        <v>137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4" t="s">
        <v>146</v>
      </c>
      <c r="BK205" s="227">
        <f>ROUND(I205*H205,2)</f>
        <v>0</v>
      </c>
      <c r="BL205" s="14" t="s">
        <v>206</v>
      </c>
      <c r="BM205" s="226" t="s">
        <v>545</v>
      </c>
    </row>
    <row r="206" s="2" customFormat="1" ht="14.4" customHeight="1">
      <c r="A206" s="35"/>
      <c r="B206" s="36"/>
      <c r="C206" s="215" t="s">
        <v>546</v>
      </c>
      <c r="D206" s="215" t="s">
        <v>140</v>
      </c>
      <c r="E206" s="216" t="s">
        <v>547</v>
      </c>
      <c r="F206" s="217" t="s">
        <v>548</v>
      </c>
      <c r="G206" s="218" t="s">
        <v>150</v>
      </c>
      <c r="H206" s="219">
        <v>317.63999999999999</v>
      </c>
      <c r="I206" s="220"/>
      <c r="J206" s="221">
        <f>ROUND(I206*H206,2)</f>
        <v>0</v>
      </c>
      <c r="K206" s="217" t="s">
        <v>144</v>
      </c>
      <c r="L206" s="41"/>
      <c r="M206" s="222" t="s">
        <v>1</v>
      </c>
      <c r="N206" s="223" t="s">
        <v>44</v>
      </c>
      <c r="O206" s="88"/>
      <c r="P206" s="224">
        <f>O206*H206</f>
        <v>0</v>
      </c>
      <c r="Q206" s="224">
        <v>0.00029999999999999997</v>
      </c>
      <c r="R206" s="224">
        <f>Q206*H206</f>
        <v>0.095291999999999988</v>
      </c>
      <c r="S206" s="224">
        <v>0</v>
      </c>
      <c r="T206" s="22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6" t="s">
        <v>206</v>
      </c>
      <c r="AT206" s="226" t="s">
        <v>140</v>
      </c>
      <c r="AU206" s="226" t="s">
        <v>146</v>
      </c>
      <c r="AY206" s="14" t="s">
        <v>137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4" t="s">
        <v>146</v>
      </c>
      <c r="BK206" s="227">
        <f>ROUND(I206*H206,2)</f>
        <v>0</v>
      </c>
      <c r="BL206" s="14" t="s">
        <v>206</v>
      </c>
      <c r="BM206" s="226" t="s">
        <v>549</v>
      </c>
    </row>
    <row r="207" s="2" customFormat="1" ht="14.4" customHeight="1">
      <c r="A207" s="35"/>
      <c r="B207" s="36"/>
      <c r="C207" s="215" t="s">
        <v>550</v>
      </c>
      <c r="D207" s="215" t="s">
        <v>140</v>
      </c>
      <c r="E207" s="216" t="s">
        <v>551</v>
      </c>
      <c r="F207" s="217" t="s">
        <v>552</v>
      </c>
      <c r="G207" s="218" t="s">
        <v>175</v>
      </c>
      <c r="H207" s="219">
        <v>48</v>
      </c>
      <c r="I207" s="220"/>
      <c r="J207" s="221">
        <f>ROUND(I207*H207,2)</f>
        <v>0</v>
      </c>
      <c r="K207" s="217" t="s">
        <v>144</v>
      </c>
      <c r="L207" s="41"/>
      <c r="M207" s="222" t="s">
        <v>1</v>
      </c>
      <c r="N207" s="223" t="s">
        <v>44</v>
      </c>
      <c r="O207" s="88"/>
      <c r="P207" s="224">
        <f>O207*H207</f>
        <v>0</v>
      </c>
      <c r="Q207" s="224">
        <v>0.00012</v>
      </c>
      <c r="R207" s="224">
        <f>Q207*H207</f>
        <v>0.0057600000000000004</v>
      </c>
      <c r="S207" s="224">
        <v>0</v>
      </c>
      <c r="T207" s="22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6" t="s">
        <v>206</v>
      </c>
      <c r="AT207" s="226" t="s">
        <v>140</v>
      </c>
      <c r="AU207" s="226" t="s">
        <v>146</v>
      </c>
      <c r="AY207" s="14" t="s">
        <v>137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4" t="s">
        <v>146</v>
      </c>
      <c r="BK207" s="227">
        <f>ROUND(I207*H207,2)</f>
        <v>0</v>
      </c>
      <c r="BL207" s="14" t="s">
        <v>206</v>
      </c>
      <c r="BM207" s="226" t="s">
        <v>553</v>
      </c>
    </row>
    <row r="208" s="2" customFormat="1" ht="24.15" customHeight="1">
      <c r="A208" s="35"/>
      <c r="B208" s="36"/>
      <c r="C208" s="215" t="s">
        <v>554</v>
      </c>
      <c r="D208" s="215" t="s">
        <v>140</v>
      </c>
      <c r="E208" s="216" t="s">
        <v>555</v>
      </c>
      <c r="F208" s="217" t="s">
        <v>556</v>
      </c>
      <c r="G208" s="218" t="s">
        <v>175</v>
      </c>
      <c r="H208" s="219">
        <v>48</v>
      </c>
      <c r="I208" s="220"/>
      <c r="J208" s="221">
        <f>ROUND(I208*H208,2)</f>
        <v>0</v>
      </c>
      <c r="K208" s="217" t="s">
        <v>144</v>
      </c>
      <c r="L208" s="41"/>
      <c r="M208" s="222" t="s">
        <v>1</v>
      </c>
      <c r="N208" s="223" t="s">
        <v>44</v>
      </c>
      <c r="O208" s="88"/>
      <c r="P208" s="224">
        <f>O208*H208</f>
        <v>0</v>
      </c>
      <c r="Q208" s="224">
        <v>8.0000000000000007E-05</v>
      </c>
      <c r="R208" s="224">
        <f>Q208*H208</f>
        <v>0.0038400000000000005</v>
      </c>
      <c r="S208" s="224">
        <v>0</v>
      </c>
      <c r="T208" s="22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6" t="s">
        <v>206</v>
      </c>
      <c r="AT208" s="226" t="s">
        <v>140</v>
      </c>
      <c r="AU208" s="226" t="s">
        <v>146</v>
      </c>
      <c r="AY208" s="14" t="s">
        <v>137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4" t="s">
        <v>146</v>
      </c>
      <c r="BK208" s="227">
        <f>ROUND(I208*H208,2)</f>
        <v>0</v>
      </c>
      <c r="BL208" s="14" t="s">
        <v>206</v>
      </c>
      <c r="BM208" s="226" t="s">
        <v>557</v>
      </c>
    </row>
    <row r="209" s="2" customFormat="1" ht="37.8" customHeight="1">
      <c r="A209" s="35"/>
      <c r="B209" s="36"/>
      <c r="C209" s="228" t="s">
        <v>558</v>
      </c>
      <c r="D209" s="228" t="s">
        <v>270</v>
      </c>
      <c r="E209" s="229" t="s">
        <v>559</v>
      </c>
      <c r="F209" s="230" t="s">
        <v>560</v>
      </c>
      <c r="G209" s="231" t="s">
        <v>150</v>
      </c>
      <c r="H209" s="232">
        <v>381.61200000000002</v>
      </c>
      <c r="I209" s="233"/>
      <c r="J209" s="234">
        <f>ROUND(I209*H209,2)</f>
        <v>0</v>
      </c>
      <c r="K209" s="230" t="s">
        <v>144</v>
      </c>
      <c r="L209" s="235"/>
      <c r="M209" s="236" t="s">
        <v>1</v>
      </c>
      <c r="N209" s="237" t="s">
        <v>44</v>
      </c>
      <c r="O209" s="88"/>
      <c r="P209" s="224">
        <f>O209*H209</f>
        <v>0</v>
      </c>
      <c r="Q209" s="224">
        <v>0.0028999999999999998</v>
      </c>
      <c r="R209" s="224">
        <f>Q209*H209</f>
        <v>1.1066748</v>
      </c>
      <c r="S209" s="224">
        <v>0</v>
      </c>
      <c r="T209" s="22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6" t="s">
        <v>273</v>
      </c>
      <c r="AT209" s="226" t="s">
        <v>270</v>
      </c>
      <c r="AU209" s="226" t="s">
        <v>146</v>
      </c>
      <c r="AY209" s="14" t="s">
        <v>137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4" t="s">
        <v>146</v>
      </c>
      <c r="BK209" s="227">
        <f>ROUND(I209*H209,2)</f>
        <v>0</v>
      </c>
      <c r="BL209" s="14" t="s">
        <v>206</v>
      </c>
      <c r="BM209" s="226" t="s">
        <v>561</v>
      </c>
    </row>
    <row r="210" s="2" customFormat="1" ht="14.4" customHeight="1">
      <c r="A210" s="35"/>
      <c r="B210" s="36"/>
      <c r="C210" s="215" t="s">
        <v>562</v>
      </c>
      <c r="D210" s="215" t="s">
        <v>140</v>
      </c>
      <c r="E210" s="216" t="s">
        <v>563</v>
      </c>
      <c r="F210" s="217" t="s">
        <v>564</v>
      </c>
      <c r="G210" s="218" t="s">
        <v>175</v>
      </c>
      <c r="H210" s="219">
        <v>383.14999999999998</v>
      </c>
      <c r="I210" s="220"/>
      <c r="J210" s="221">
        <f>ROUND(I210*H210,2)</f>
        <v>0</v>
      </c>
      <c r="K210" s="217" t="s">
        <v>144</v>
      </c>
      <c r="L210" s="41"/>
      <c r="M210" s="222" t="s">
        <v>1</v>
      </c>
      <c r="N210" s="223" t="s">
        <v>44</v>
      </c>
      <c r="O210" s="88"/>
      <c r="P210" s="224">
        <f>O210*H210</f>
        <v>0</v>
      </c>
      <c r="Q210" s="224">
        <v>1.0000000000000001E-05</v>
      </c>
      <c r="R210" s="224">
        <f>Q210*H210</f>
        <v>0.0038315000000000003</v>
      </c>
      <c r="S210" s="224">
        <v>0</v>
      </c>
      <c r="T210" s="22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6" t="s">
        <v>206</v>
      </c>
      <c r="AT210" s="226" t="s">
        <v>140</v>
      </c>
      <c r="AU210" s="226" t="s">
        <v>146</v>
      </c>
      <c r="AY210" s="14" t="s">
        <v>137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4" t="s">
        <v>146</v>
      </c>
      <c r="BK210" s="227">
        <f>ROUND(I210*H210,2)</f>
        <v>0</v>
      </c>
      <c r="BL210" s="14" t="s">
        <v>206</v>
      </c>
      <c r="BM210" s="226" t="s">
        <v>565</v>
      </c>
    </row>
    <row r="211" s="2" customFormat="1" ht="14.4" customHeight="1">
      <c r="A211" s="35"/>
      <c r="B211" s="36"/>
      <c r="C211" s="228" t="s">
        <v>566</v>
      </c>
      <c r="D211" s="228" t="s">
        <v>270</v>
      </c>
      <c r="E211" s="229" t="s">
        <v>567</v>
      </c>
      <c r="F211" s="230" t="s">
        <v>568</v>
      </c>
      <c r="G211" s="231" t="s">
        <v>175</v>
      </c>
      <c r="H211" s="232">
        <v>390.81299999999999</v>
      </c>
      <c r="I211" s="233"/>
      <c r="J211" s="234">
        <f>ROUND(I211*H211,2)</f>
        <v>0</v>
      </c>
      <c r="K211" s="230" t="s">
        <v>144</v>
      </c>
      <c r="L211" s="235"/>
      <c r="M211" s="236" t="s">
        <v>1</v>
      </c>
      <c r="N211" s="237" t="s">
        <v>44</v>
      </c>
      <c r="O211" s="88"/>
      <c r="P211" s="224">
        <f>O211*H211</f>
        <v>0</v>
      </c>
      <c r="Q211" s="224">
        <v>0.00022000000000000001</v>
      </c>
      <c r="R211" s="224">
        <f>Q211*H211</f>
        <v>0.085978860000000004</v>
      </c>
      <c r="S211" s="224">
        <v>0</v>
      </c>
      <c r="T211" s="22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6" t="s">
        <v>273</v>
      </c>
      <c r="AT211" s="226" t="s">
        <v>270</v>
      </c>
      <c r="AU211" s="226" t="s">
        <v>146</v>
      </c>
      <c r="AY211" s="14" t="s">
        <v>137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4" t="s">
        <v>146</v>
      </c>
      <c r="BK211" s="227">
        <f>ROUND(I211*H211,2)</f>
        <v>0</v>
      </c>
      <c r="BL211" s="14" t="s">
        <v>206</v>
      </c>
      <c r="BM211" s="226" t="s">
        <v>569</v>
      </c>
    </row>
    <row r="212" s="2" customFormat="1" ht="14.4" customHeight="1">
      <c r="A212" s="35"/>
      <c r="B212" s="36"/>
      <c r="C212" s="215" t="s">
        <v>570</v>
      </c>
      <c r="D212" s="215" t="s">
        <v>140</v>
      </c>
      <c r="E212" s="216" t="s">
        <v>571</v>
      </c>
      <c r="F212" s="217" t="s">
        <v>572</v>
      </c>
      <c r="G212" s="218" t="s">
        <v>175</v>
      </c>
      <c r="H212" s="219">
        <v>23.300000000000001</v>
      </c>
      <c r="I212" s="220"/>
      <c r="J212" s="221">
        <f>ROUND(I212*H212,2)</f>
        <v>0</v>
      </c>
      <c r="K212" s="217" t="s">
        <v>144</v>
      </c>
      <c r="L212" s="41"/>
      <c r="M212" s="222" t="s">
        <v>1</v>
      </c>
      <c r="N212" s="223" t="s">
        <v>44</v>
      </c>
      <c r="O212" s="88"/>
      <c r="P212" s="224">
        <f>O212*H212</f>
        <v>0</v>
      </c>
      <c r="Q212" s="224">
        <v>1.0000000000000001E-05</v>
      </c>
      <c r="R212" s="224">
        <f>Q212*H212</f>
        <v>0.00023300000000000003</v>
      </c>
      <c r="S212" s="224">
        <v>0</v>
      </c>
      <c r="T212" s="22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6" t="s">
        <v>206</v>
      </c>
      <c r="AT212" s="226" t="s">
        <v>140</v>
      </c>
      <c r="AU212" s="226" t="s">
        <v>146</v>
      </c>
      <c r="AY212" s="14" t="s">
        <v>137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4" t="s">
        <v>146</v>
      </c>
      <c r="BK212" s="227">
        <f>ROUND(I212*H212,2)</f>
        <v>0</v>
      </c>
      <c r="BL212" s="14" t="s">
        <v>206</v>
      </c>
      <c r="BM212" s="226" t="s">
        <v>573</v>
      </c>
    </row>
    <row r="213" s="2" customFormat="1" ht="14.4" customHeight="1">
      <c r="A213" s="35"/>
      <c r="B213" s="36"/>
      <c r="C213" s="228" t="s">
        <v>342</v>
      </c>
      <c r="D213" s="228" t="s">
        <v>270</v>
      </c>
      <c r="E213" s="229" t="s">
        <v>574</v>
      </c>
      <c r="F213" s="230" t="s">
        <v>575</v>
      </c>
      <c r="G213" s="231" t="s">
        <v>175</v>
      </c>
      <c r="H213" s="232">
        <v>23.765999999999998</v>
      </c>
      <c r="I213" s="233"/>
      <c r="J213" s="234">
        <f>ROUND(I213*H213,2)</f>
        <v>0</v>
      </c>
      <c r="K213" s="230" t="s">
        <v>144</v>
      </c>
      <c r="L213" s="235"/>
      <c r="M213" s="236" t="s">
        <v>1</v>
      </c>
      <c r="N213" s="237" t="s">
        <v>44</v>
      </c>
      <c r="O213" s="88"/>
      <c r="P213" s="224">
        <f>O213*H213</f>
        <v>0</v>
      </c>
      <c r="Q213" s="224">
        <v>0.00020000000000000001</v>
      </c>
      <c r="R213" s="224">
        <f>Q213*H213</f>
        <v>0.0047532</v>
      </c>
      <c r="S213" s="224">
        <v>0</v>
      </c>
      <c r="T213" s="22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6" t="s">
        <v>273</v>
      </c>
      <c r="AT213" s="226" t="s">
        <v>270</v>
      </c>
      <c r="AU213" s="226" t="s">
        <v>146</v>
      </c>
      <c r="AY213" s="14" t="s">
        <v>137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4" t="s">
        <v>146</v>
      </c>
      <c r="BK213" s="227">
        <f>ROUND(I213*H213,2)</f>
        <v>0</v>
      </c>
      <c r="BL213" s="14" t="s">
        <v>206</v>
      </c>
      <c r="BM213" s="226" t="s">
        <v>576</v>
      </c>
    </row>
    <row r="214" s="2" customFormat="1" ht="14.4" customHeight="1">
      <c r="A214" s="35"/>
      <c r="B214" s="36"/>
      <c r="C214" s="215" t="s">
        <v>577</v>
      </c>
      <c r="D214" s="215" t="s">
        <v>140</v>
      </c>
      <c r="E214" s="216" t="s">
        <v>578</v>
      </c>
      <c r="F214" s="217" t="s">
        <v>579</v>
      </c>
      <c r="G214" s="218" t="s">
        <v>175</v>
      </c>
      <c r="H214" s="219">
        <v>48</v>
      </c>
      <c r="I214" s="220"/>
      <c r="J214" s="221">
        <f>ROUND(I214*H214,2)</f>
        <v>0</v>
      </c>
      <c r="K214" s="217" t="s">
        <v>144</v>
      </c>
      <c r="L214" s="41"/>
      <c r="M214" s="222" t="s">
        <v>1</v>
      </c>
      <c r="N214" s="223" t="s">
        <v>44</v>
      </c>
      <c r="O214" s="88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6" t="s">
        <v>206</v>
      </c>
      <c r="AT214" s="226" t="s">
        <v>140</v>
      </c>
      <c r="AU214" s="226" t="s">
        <v>146</v>
      </c>
      <c r="AY214" s="14" t="s">
        <v>137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4" t="s">
        <v>146</v>
      </c>
      <c r="BK214" s="227">
        <f>ROUND(I214*H214,2)</f>
        <v>0</v>
      </c>
      <c r="BL214" s="14" t="s">
        <v>206</v>
      </c>
      <c r="BM214" s="226" t="s">
        <v>580</v>
      </c>
    </row>
    <row r="215" s="2" customFormat="1" ht="24.15" customHeight="1">
      <c r="A215" s="35"/>
      <c r="B215" s="36"/>
      <c r="C215" s="228" t="s">
        <v>581</v>
      </c>
      <c r="D215" s="228" t="s">
        <v>270</v>
      </c>
      <c r="E215" s="229" t="s">
        <v>582</v>
      </c>
      <c r="F215" s="230" t="s">
        <v>583</v>
      </c>
      <c r="G215" s="231" t="s">
        <v>175</v>
      </c>
      <c r="H215" s="232">
        <v>48.960000000000001</v>
      </c>
      <c r="I215" s="233"/>
      <c r="J215" s="234">
        <f>ROUND(I215*H215,2)</f>
        <v>0</v>
      </c>
      <c r="K215" s="230" t="s">
        <v>144</v>
      </c>
      <c r="L215" s="235"/>
      <c r="M215" s="236" t="s">
        <v>1</v>
      </c>
      <c r="N215" s="237" t="s">
        <v>44</v>
      </c>
      <c r="O215" s="88"/>
      <c r="P215" s="224">
        <f>O215*H215</f>
        <v>0</v>
      </c>
      <c r="Q215" s="224">
        <v>0.00025000000000000001</v>
      </c>
      <c r="R215" s="224">
        <f>Q215*H215</f>
        <v>0.012240000000000001</v>
      </c>
      <c r="S215" s="224">
        <v>0</v>
      </c>
      <c r="T215" s="22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6" t="s">
        <v>273</v>
      </c>
      <c r="AT215" s="226" t="s">
        <v>270</v>
      </c>
      <c r="AU215" s="226" t="s">
        <v>146</v>
      </c>
      <c r="AY215" s="14" t="s">
        <v>137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4" t="s">
        <v>146</v>
      </c>
      <c r="BK215" s="227">
        <f>ROUND(I215*H215,2)</f>
        <v>0</v>
      </c>
      <c r="BL215" s="14" t="s">
        <v>206</v>
      </c>
      <c r="BM215" s="226" t="s">
        <v>584</v>
      </c>
    </row>
    <row r="216" s="2" customFormat="1" ht="24.15" customHeight="1">
      <c r="A216" s="35"/>
      <c r="B216" s="36"/>
      <c r="C216" s="215" t="s">
        <v>585</v>
      </c>
      <c r="D216" s="215" t="s">
        <v>140</v>
      </c>
      <c r="E216" s="216" t="s">
        <v>586</v>
      </c>
      <c r="F216" s="217" t="s">
        <v>587</v>
      </c>
      <c r="G216" s="218" t="s">
        <v>204</v>
      </c>
      <c r="H216" s="219">
        <v>3.1299999999999999</v>
      </c>
      <c r="I216" s="220"/>
      <c r="J216" s="221">
        <f>ROUND(I216*H216,2)</f>
        <v>0</v>
      </c>
      <c r="K216" s="217" t="s">
        <v>144</v>
      </c>
      <c r="L216" s="41"/>
      <c r="M216" s="222" t="s">
        <v>1</v>
      </c>
      <c r="N216" s="223" t="s">
        <v>44</v>
      </c>
      <c r="O216" s="88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6" t="s">
        <v>206</v>
      </c>
      <c r="AT216" s="226" t="s">
        <v>140</v>
      </c>
      <c r="AU216" s="226" t="s">
        <v>146</v>
      </c>
      <c r="AY216" s="14" t="s">
        <v>137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4" t="s">
        <v>146</v>
      </c>
      <c r="BK216" s="227">
        <f>ROUND(I216*H216,2)</f>
        <v>0</v>
      </c>
      <c r="BL216" s="14" t="s">
        <v>206</v>
      </c>
      <c r="BM216" s="226" t="s">
        <v>588</v>
      </c>
    </row>
    <row r="217" s="12" customFormat="1" ht="22.8" customHeight="1">
      <c r="A217" s="12"/>
      <c r="B217" s="199"/>
      <c r="C217" s="200"/>
      <c r="D217" s="201" t="s">
        <v>77</v>
      </c>
      <c r="E217" s="213" t="s">
        <v>324</v>
      </c>
      <c r="F217" s="213" t="s">
        <v>325</v>
      </c>
      <c r="G217" s="200"/>
      <c r="H217" s="200"/>
      <c r="I217" s="203"/>
      <c r="J217" s="214">
        <f>BK217</f>
        <v>0</v>
      </c>
      <c r="K217" s="200"/>
      <c r="L217" s="205"/>
      <c r="M217" s="206"/>
      <c r="N217" s="207"/>
      <c r="O217" s="207"/>
      <c r="P217" s="208">
        <f>SUM(P218:P223)</f>
        <v>0</v>
      </c>
      <c r="Q217" s="207"/>
      <c r="R217" s="208">
        <f>SUM(R218:R223)</f>
        <v>1.9006251999999999</v>
      </c>
      <c r="S217" s="207"/>
      <c r="T217" s="209">
        <f>SUM(T218:T223)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0" t="s">
        <v>146</v>
      </c>
      <c r="AT217" s="211" t="s">
        <v>77</v>
      </c>
      <c r="AU217" s="211" t="s">
        <v>86</v>
      </c>
      <c r="AY217" s="210" t="s">
        <v>137</v>
      </c>
      <c r="BK217" s="212">
        <f>SUM(BK218:BK223)</f>
        <v>0</v>
      </c>
    </row>
    <row r="218" s="2" customFormat="1" ht="14.4" customHeight="1">
      <c r="A218" s="35"/>
      <c r="B218" s="36"/>
      <c r="C218" s="215" t="s">
        <v>589</v>
      </c>
      <c r="D218" s="215" t="s">
        <v>140</v>
      </c>
      <c r="E218" s="216" t="s">
        <v>590</v>
      </c>
      <c r="F218" s="217" t="s">
        <v>591</v>
      </c>
      <c r="G218" s="218" t="s">
        <v>150</v>
      </c>
      <c r="H218" s="219">
        <v>92.111000000000004</v>
      </c>
      <c r="I218" s="220"/>
      <c r="J218" s="221">
        <f>ROUND(I218*H218,2)</f>
        <v>0</v>
      </c>
      <c r="K218" s="217" t="s">
        <v>144</v>
      </c>
      <c r="L218" s="41"/>
      <c r="M218" s="222" t="s">
        <v>1</v>
      </c>
      <c r="N218" s="223" t="s">
        <v>44</v>
      </c>
      <c r="O218" s="88"/>
      <c r="P218" s="224">
        <f>O218*H218</f>
        <v>0</v>
      </c>
      <c r="Q218" s="224">
        <v>0.00029999999999999997</v>
      </c>
      <c r="R218" s="224">
        <f>Q218*H218</f>
        <v>0.0276333</v>
      </c>
      <c r="S218" s="224">
        <v>0</v>
      </c>
      <c r="T218" s="22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6" t="s">
        <v>206</v>
      </c>
      <c r="AT218" s="226" t="s">
        <v>140</v>
      </c>
      <c r="AU218" s="226" t="s">
        <v>146</v>
      </c>
      <c r="AY218" s="14" t="s">
        <v>137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4" t="s">
        <v>146</v>
      </c>
      <c r="BK218" s="227">
        <f>ROUND(I218*H218,2)</f>
        <v>0</v>
      </c>
      <c r="BL218" s="14" t="s">
        <v>206</v>
      </c>
      <c r="BM218" s="226" t="s">
        <v>592</v>
      </c>
    </row>
    <row r="219" s="2" customFormat="1" ht="14.4" customHeight="1">
      <c r="A219" s="35"/>
      <c r="B219" s="36"/>
      <c r="C219" s="215" t="s">
        <v>593</v>
      </c>
      <c r="D219" s="215" t="s">
        <v>140</v>
      </c>
      <c r="E219" s="216" t="s">
        <v>594</v>
      </c>
      <c r="F219" s="217" t="s">
        <v>595</v>
      </c>
      <c r="G219" s="218" t="s">
        <v>175</v>
      </c>
      <c r="H219" s="219">
        <v>9.4000000000000004</v>
      </c>
      <c r="I219" s="220"/>
      <c r="J219" s="221">
        <f>ROUND(I219*H219,2)</f>
        <v>0</v>
      </c>
      <c r="K219" s="217" t="s">
        <v>144</v>
      </c>
      <c r="L219" s="41"/>
      <c r="M219" s="222" t="s">
        <v>1</v>
      </c>
      <c r="N219" s="223" t="s">
        <v>44</v>
      </c>
      <c r="O219" s="88"/>
      <c r="P219" s="224">
        <f>O219*H219</f>
        <v>0</v>
      </c>
      <c r="Q219" s="224">
        <v>0.00020000000000000001</v>
      </c>
      <c r="R219" s="224">
        <f>Q219*H219</f>
        <v>0.0018800000000000002</v>
      </c>
      <c r="S219" s="224">
        <v>0</v>
      </c>
      <c r="T219" s="22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6" t="s">
        <v>206</v>
      </c>
      <c r="AT219" s="226" t="s">
        <v>140</v>
      </c>
      <c r="AU219" s="226" t="s">
        <v>146</v>
      </c>
      <c r="AY219" s="14" t="s">
        <v>137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4" t="s">
        <v>146</v>
      </c>
      <c r="BK219" s="227">
        <f>ROUND(I219*H219,2)</f>
        <v>0</v>
      </c>
      <c r="BL219" s="14" t="s">
        <v>206</v>
      </c>
      <c r="BM219" s="226" t="s">
        <v>596</v>
      </c>
    </row>
    <row r="220" s="2" customFormat="1" ht="14.4" customHeight="1">
      <c r="A220" s="35"/>
      <c r="B220" s="36"/>
      <c r="C220" s="228" t="s">
        <v>597</v>
      </c>
      <c r="D220" s="228" t="s">
        <v>270</v>
      </c>
      <c r="E220" s="229" t="s">
        <v>598</v>
      </c>
      <c r="F220" s="230" t="s">
        <v>599</v>
      </c>
      <c r="G220" s="231" t="s">
        <v>175</v>
      </c>
      <c r="H220" s="232">
        <v>10.34</v>
      </c>
      <c r="I220" s="233"/>
      <c r="J220" s="234">
        <f>ROUND(I220*H220,2)</f>
        <v>0</v>
      </c>
      <c r="K220" s="230" t="s">
        <v>144</v>
      </c>
      <c r="L220" s="235"/>
      <c r="M220" s="236" t="s">
        <v>1</v>
      </c>
      <c r="N220" s="237" t="s">
        <v>44</v>
      </c>
      <c r="O220" s="88"/>
      <c r="P220" s="224">
        <f>O220*H220</f>
        <v>0</v>
      </c>
      <c r="Q220" s="224">
        <v>0.00029999999999999997</v>
      </c>
      <c r="R220" s="224">
        <f>Q220*H220</f>
        <v>0.0031019999999999997</v>
      </c>
      <c r="S220" s="224">
        <v>0</v>
      </c>
      <c r="T220" s="22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6" t="s">
        <v>273</v>
      </c>
      <c r="AT220" s="226" t="s">
        <v>270</v>
      </c>
      <c r="AU220" s="226" t="s">
        <v>146</v>
      </c>
      <c r="AY220" s="14" t="s">
        <v>137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4" t="s">
        <v>146</v>
      </c>
      <c r="BK220" s="227">
        <f>ROUND(I220*H220,2)</f>
        <v>0</v>
      </c>
      <c r="BL220" s="14" t="s">
        <v>206</v>
      </c>
      <c r="BM220" s="226" t="s">
        <v>600</v>
      </c>
    </row>
    <row r="221" s="2" customFormat="1" ht="24.15" customHeight="1">
      <c r="A221" s="35"/>
      <c r="B221" s="36"/>
      <c r="C221" s="215" t="s">
        <v>601</v>
      </c>
      <c r="D221" s="215" t="s">
        <v>140</v>
      </c>
      <c r="E221" s="216" t="s">
        <v>602</v>
      </c>
      <c r="F221" s="217" t="s">
        <v>603</v>
      </c>
      <c r="G221" s="218" t="s">
        <v>150</v>
      </c>
      <c r="H221" s="219">
        <v>92.111000000000004</v>
      </c>
      <c r="I221" s="220"/>
      <c r="J221" s="221">
        <f>ROUND(I221*H221,2)</f>
        <v>0</v>
      </c>
      <c r="K221" s="217" t="s">
        <v>144</v>
      </c>
      <c r="L221" s="41"/>
      <c r="M221" s="222" t="s">
        <v>1</v>
      </c>
      <c r="N221" s="223" t="s">
        <v>44</v>
      </c>
      <c r="O221" s="88"/>
      <c r="P221" s="224">
        <f>O221*H221</f>
        <v>0</v>
      </c>
      <c r="Q221" s="224">
        <v>0.0073000000000000001</v>
      </c>
      <c r="R221" s="224">
        <f>Q221*H221</f>
        <v>0.67241030000000002</v>
      </c>
      <c r="S221" s="224">
        <v>0</v>
      </c>
      <c r="T221" s="22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6" t="s">
        <v>206</v>
      </c>
      <c r="AT221" s="226" t="s">
        <v>140</v>
      </c>
      <c r="AU221" s="226" t="s">
        <v>146</v>
      </c>
      <c r="AY221" s="14" t="s">
        <v>137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4" t="s">
        <v>146</v>
      </c>
      <c r="BK221" s="227">
        <f>ROUND(I221*H221,2)</f>
        <v>0</v>
      </c>
      <c r="BL221" s="14" t="s">
        <v>206</v>
      </c>
      <c r="BM221" s="226" t="s">
        <v>604</v>
      </c>
    </row>
    <row r="222" s="2" customFormat="1" ht="14.4" customHeight="1">
      <c r="A222" s="35"/>
      <c r="B222" s="36"/>
      <c r="C222" s="228" t="s">
        <v>605</v>
      </c>
      <c r="D222" s="228" t="s">
        <v>270</v>
      </c>
      <c r="E222" s="229" t="s">
        <v>606</v>
      </c>
      <c r="F222" s="230" t="s">
        <v>607</v>
      </c>
      <c r="G222" s="231" t="s">
        <v>150</v>
      </c>
      <c r="H222" s="232">
        <v>101.322</v>
      </c>
      <c r="I222" s="233"/>
      <c r="J222" s="234">
        <f>ROUND(I222*H222,2)</f>
        <v>0</v>
      </c>
      <c r="K222" s="230" t="s">
        <v>144</v>
      </c>
      <c r="L222" s="235"/>
      <c r="M222" s="236" t="s">
        <v>1</v>
      </c>
      <c r="N222" s="237" t="s">
        <v>44</v>
      </c>
      <c r="O222" s="88"/>
      <c r="P222" s="224">
        <f>O222*H222</f>
        <v>0</v>
      </c>
      <c r="Q222" s="224">
        <v>0.0118</v>
      </c>
      <c r="R222" s="224">
        <f>Q222*H222</f>
        <v>1.1955996</v>
      </c>
      <c r="S222" s="224">
        <v>0</v>
      </c>
      <c r="T222" s="22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6" t="s">
        <v>273</v>
      </c>
      <c r="AT222" s="226" t="s">
        <v>270</v>
      </c>
      <c r="AU222" s="226" t="s">
        <v>146</v>
      </c>
      <c r="AY222" s="14" t="s">
        <v>137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4" t="s">
        <v>146</v>
      </c>
      <c r="BK222" s="227">
        <f>ROUND(I222*H222,2)</f>
        <v>0</v>
      </c>
      <c r="BL222" s="14" t="s">
        <v>206</v>
      </c>
      <c r="BM222" s="226" t="s">
        <v>608</v>
      </c>
    </row>
    <row r="223" s="2" customFormat="1" ht="24.15" customHeight="1">
      <c r="A223" s="35"/>
      <c r="B223" s="36"/>
      <c r="C223" s="215" t="s">
        <v>609</v>
      </c>
      <c r="D223" s="215" t="s">
        <v>140</v>
      </c>
      <c r="E223" s="216" t="s">
        <v>610</v>
      </c>
      <c r="F223" s="217" t="s">
        <v>611</v>
      </c>
      <c r="G223" s="218" t="s">
        <v>204</v>
      </c>
      <c r="H223" s="219">
        <v>1.901</v>
      </c>
      <c r="I223" s="220"/>
      <c r="J223" s="221">
        <f>ROUND(I223*H223,2)</f>
        <v>0</v>
      </c>
      <c r="K223" s="217" t="s">
        <v>144</v>
      </c>
      <c r="L223" s="41"/>
      <c r="M223" s="222" t="s">
        <v>1</v>
      </c>
      <c r="N223" s="223" t="s">
        <v>44</v>
      </c>
      <c r="O223" s="88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6" t="s">
        <v>206</v>
      </c>
      <c r="AT223" s="226" t="s">
        <v>140</v>
      </c>
      <c r="AU223" s="226" t="s">
        <v>146</v>
      </c>
      <c r="AY223" s="14" t="s">
        <v>137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4" t="s">
        <v>146</v>
      </c>
      <c r="BK223" s="227">
        <f>ROUND(I223*H223,2)</f>
        <v>0</v>
      </c>
      <c r="BL223" s="14" t="s">
        <v>206</v>
      </c>
      <c r="BM223" s="226" t="s">
        <v>612</v>
      </c>
    </row>
    <row r="224" s="12" customFormat="1" ht="22.8" customHeight="1">
      <c r="A224" s="12"/>
      <c r="B224" s="199"/>
      <c r="C224" s="200"/>
      <c r="D224" s="201" t="s">
        <v>77</v>
      </c>
      <c r="E224" s="213" t="s">
        <v>613</v>
      </c>
      <c r="F224" s="213" t="s">
        <v>614</v>
      </c>
      <c r="G224" s="200"/>
      <c r="H224" s="200"/>
      <c r="I224" s="203"/>
      <c r="J224" s="214">
        <f>BK224</f>
        <v>0</v>
      </c>
      <c r="K224" s="200"/>
      <c r="L224" s="205"/>
      <c r="M224" s="206"/>
      <c r="N224" s="207"/>
      <c r="O224" s="207"/>
      <c r="P224" s="208">
        <f>SUM(P225:P230)</f>
        <v>0</v>
      </c>
      <c r="Q224" s="207"/>
      <c r="R224" s="208">
        <f>SUM(R225:R230)</f>
        <v>0.020539999999999996</v>
      </c>
      <c r="S224" s="207"/>
      <c r="T224" s="209">
        <f>SUM(T225:T230)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0" t="s">
        <v>146</v>
      </c>
      <c r="AT224" s="211" t="s">
        <v>77</v>
      </c>
      <c r="AU224" s="211" t="s">
        <v>86</v>
      </c>
      <c r="AY224" s="210" t="s">
        <v>137</v>
      </c>
      <c r="BK224" s="212">
        <f>SUM(BK225:BK230)</f>
        <v>0</v>
      </c>
    </row>
    <row r="225" s="2" customFormat="1" ht="24.15" customHeight="1">
      <c r="A225" s="35"/>
      <c r="B225" s="36"/>
      <c r="C225" s="215" t="s">
        <v>615</v>
      </c>
      <c r="D225" s="215" t="s">
        <v>140</v>
      </c>
      <c r="E225" s="216" t="s">
        <v>616</v>
      </c>
      <c r="F225" s="217" t="s">
        <v>617</v>
      </c>
      <c r="G225" s="218" t="s">
        <v>150</v>
      </c>
      <c r="H225" s="219">
        <v>93.5</v>
      </c>
      <c r="I225" s="220"/>
      <c r="J225" s="221">
        <f>ROUND(I225*H225,2)</f>
        <v>0</v>
      </c>
      <c r="K225" s="217" t="s">
        <v>144</v>
      </c>
      <c r="L225" s="41"/>
      <c r="M225" s="222" t="s">
        <v>1</v>
      </c>
      <c r="N225" s="223" t="s">
        <v>44</v>
      </c>
      <c r="O225" s="88"/>
      <c r="P225" s="224">
        <f>O225*H225</f>
        <v>0</v>
      </c>
      <c r="Q225" s="224">
        <v>2.0000000000000002E-05</v>
      </c>
      <c r="R225" s="224">
        <f>Q225*H225</f>
        <v>0.0018700000000000001</v>
      </c>
      <c r="S225" s="224">
        <v>0</v>
      </c>
      <c r="T225" s="22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6" t="s">
        <v>206</v>
      </c>
      <c r="AT225" s="226" t="s">
        <v>140</v>
      </c>
      <c r="AU225" s="226" t="s">
        <v>146</v>
      </c>
      <c r="AY225" s="14" t="s">
        <v>137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4" t="s">
        <v>146</v>
      </c>
      <c r="BK225" s="227">
        <f>ROUND(I225*H225,2)</f>
        <v>0</v>
      </c>
      <c r="BL225" s="14" t="s">
        <v>206</v>
      </c>
      <c r="BM225" s="226" t="s">
        <v>618</v>
      </c>
    </row>
    <row r="226" s="2" customFormat="1" ht="24.15" customHeight="1">
      <c r="A226" s="35"/>
      <c r="B226" s="36"/>
      <c r="C226" s="215" t="s">
        <v>619</v>
      </c>
      <c r="D226" s="215" t="s">
        <v>140</v>
      </c>
      <c r="E226" s="216" t="s">
        <v>620</v>
      </c>
      <c r="F226" s="217" t="s">
        <v>621</v>
      </c>
      <c r="G226" s="218" t="s">
        <v>150</v>
      </c>
      <c r="H226" s="219">
        <v>18</v>
      </c>
      <c r="I226" s="220"/>
      <c r="J226" s="221">
        <f>ROUND(I226*H226,2)</f>
        <v>0</v>
      </c>
      <c r="K226" s="217" t="s">
        <v>144</v>
      </c>
      <c r="L226" s="41"/>
      <c r="M226" s="222" t="s">
        <v>1</v>
      </c>
      <c r="N226" s="223" t="s">
        <v>44</v>
      </c>
      <c r="O226" s="88"/>
      <c r="P226" s="224">
        <f>O226*H226</f>
        <v>0</v>
      </c>
      <c r="Q226" s="224">
        <v>0.00012999999999999999</v>
      </c>
      <c r="R226" s="224">
        <f>Q226*H226</f>
        <v>0.0023399999999999996</v>
      </c>
      <c r="S226" s="224">
        <v>0</v>
      </c>
      <c r="T226" s="22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6" t="s">
        <v>206</v>
      </c>
      <c r="AT226" s="226" t="s">
        <v>140</v>
      </c>
      <c r="AU226" s="226" t="s">
        <v>146</v>
      </c>
      <c r="AY226" s="14" t="s">
        <v>137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4" t="s">
        <v>146</v>
      </c>
      <c r="BK226" s="227">
        <f>ROUND(I226*H226,2)</f>
        <v>0</v>
      </c>
      <c r="BL226" s="14" t="s">
        <v>206</v>
      </c>
      <c r="BM226" s="226" t="s">
        <v>622</v>
      </c>
    </row>
    <row r="227" s="2" customFormat="1" ht="24.15" customHeight="1">
      <c r="A227" s="35"/>
      <c r="B227" s="36"/>
      <c r="C227" s="215" t="s">
        <v>623</v>
      </c>
      <c r="D227" s="215" t="s">
        <v>140</v>
      </c>
      <c r="E227" s="216" t="s">
        <v>624</v>
      </c>
      <c r="F227" s="217" t="s">
        <v>625</v>
      </c>
      <c r="G227" s="218" t="s">
        <v>150</v>
      </c>
      <c r="H227" s="219">
        <v>18</v>
      </c>
      <c r="I227" s="220"/>
      <c r="J227" s="221">
        <f>ROUND(I227*H227,2)</f>
        <v>0</v>
      </c>
      <c r="K227" s="217" t="s">
        <v>144</v>
      </c>
      <c r="L227" s="41"/>
      <c r="M227" s="222" t="s">
        <v>1</v>
      </c>
      <c r="N227" s="223" t="s">
        <v>44</v>
      </c>
      <c r="O227" s="88"/>
      <c r="P227" s="224">
        <f>O227*H227</f>
        <v>0</v>
      </c>
      <c r="Q227" s="224">
        <v>0.00012</v>
      </c>
      <c r="R227" s="224">
        <f>Q227*H227</f>
        <v>0.00216</v>
      </c>
      <c r="S227" s="224">
        <v>0</v>
      </c>
      <c r="T227" s="22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6" t="s">
        <v>206</v>
      </c>
      <c r="AT227" s="226" t="s">
        <v>140</v>
      </c>
      <c r="AU227" s="226" t="s">
        <v>146</v>
      </c>
      <c r="AY227" s="14" t="s">
        <v>137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4" t="s">
        <v>146</v>
      </c>
      <c r="BK227" s="227">
        <f>ROUND(I227*H227,2)</f>
        <v>0</v>
      </c>
      <c r="BL227" s="14" t="s">
        <v>206</v>
      </c>
      <c r="BM227" s="226" t="s">
        <v>626</v>
      </c>
    </row>
    <row r="228" s="2" customFormat="1" ht="24.15" customHeight="1">
      <c r="A228" s="35"/>
      <c r="B228" s="36"/>
      <c r="C228" s="215" t="s">
        <v>627</v>
      </c>
      <c r="D228" s="215" t="s">
        <v>140</v>
      </c>
      <c r="E228" s="216" t="s">
        <v>628</v>
      </c>
      <c r="F228" s="217" t="s">
        <v>629</v>
      </c>
      <c r="G228" s="218" t="s">
        <v>150</v>
      </c>
      <c r="H228" s="219">
        <v>93.5</v>
      </c>
      <c r="I228" s="220"/>
      <c r="J228" s="221">
        <f>ROUND(I228*H228,2)</f>
        <v>0</v>
      </c>
      <c r="K228" s="217" t="s">
        <v>144</v>
      </c>
      <c r="L228" s="41"/>
      <c r="M228" s="222" t="s">
        <v>1</v>
      </c>
      <c r="N228" s="223" t="s">
        <v>44</v>
      </c>
      <c r="O228" s="88"/>
      <c r="P228" s="224">
        <f>O228*H228</f>
        <v>0</v>
      </c>
      <c r="Q228" s="224">
        <v>0.00013999999999999999</v>
      </c>
      <c r="R228" s="224">
        <f>Q228*H228</f>
        <v>0.013089999999999999</v>
      </c>
      <c r="S228" s="224">
        <v>0</v>
      </c>
      <c r="T228" s="22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6" t="s">
        <v>206</v>
      </c>
      <c r="AT228" s="226" t="s">
        <v>140</v>
      </c>
      <c r="AU228" s="226" t="s">
        <v>146</v>
      </c>
      <c r="AY228" s="14" t="s">
        <v>137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4" t="s">
        <v>146</v>
      </c>
      <c r="BK228" s="227">
        <f>ROUND(I228*H228,2)</f>
        <v>0</v>
      </c>
      <c r="BL228" s="14" t="s">
        <v>206</v>
      </c>
      <c r="BM228" s="226" t="s">
        <v>630</v>
      </c>
    </row>
    <row r="229" s="2" customFormat="1" ht="24.15" customHeight="1">
      <c r="A229" s="35"/>
      <c r="B229" s="36"/>
      <c r="C229" s="215" t="s">
        <v>631</v>
      </c>
      <c r="D229" s="215" t="s">
        <v>140</v>
      </c>
      <c r="E229" s="216" t="s">
        <v>632</v>
      </c>
      <c r="F229" s="217" t="s">
        <v>633</v>
      </c>
      <c r="G229" s="218" t="s">
        <v>150</v>
      </c>
      <c r="H229" s="219">
        <v>8</v>
      </c>
      <c r="I229" s="220"/>
      <c r="J229" s="221">
        <f>ROUND(I229*H229,2)</f>
        <v>0</v>
      </c>
      <c r="K229" s="217" t="s">
        <v>144</v>
      </c>
      <c r="L229" s="41"/>
      <c r="M229" s="222" t="s">
        <v>1</v>
      </c>
      <c r="N229" s="223" t="s">
        <v>44</v>
      </c>
      <c r="O229" s="88"/>
      <c r="P229" s="224">
        <f>O229*H229</f>
        <v>0</v>
      </c>
      <c r="Q229" s="224">
        <v>0.00012</v>
      </c>
      <c r="R229" s="224">
        <f>Q229*H229</f>
        <v>0.00096000000000000002</v>
      </c>
      <c r="S229" s="224">
        <v>0</v>
      </c>
      <c r="T229" s="22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6" t="s">
        <v>206</v>
      </c>
      <c r="AT229" s="226" t="s">
        <v>140</v>
      </c>
      <c r="AU229" s="226" t="s">
        <v>146</v>
      </c>
      <c r="AY229" s="14" t="s">
        <v>137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4" t="s">
        <v>146</v>
      </c>
      <c r="BK229" s="227">
        <f>ROUND(I229*H229,2)</f>
        <v>0</v>
      </c>
      <c r="BL229" s="14" t="s">
        <v>206</v>
      </c>
      <c r="BM229" s="226" t="s">
        <v>634</v>
      </c>
    </row>
    <row r="230" s="2" customFormat="1" ht="14.4" customHeight="1">
      <c r="A230" s="35"/>
      <c r="B230" s="36"/>
      <c r="C230" s="215" t="s">
        <v>635</v>
      </c>
      <c r="D230" s="215" t="s">
        <v>140</v>
      </c>
      <c r="E230" s="216" t="s">
        <v>636</v>
      </c>
      <c r="F230" s="217" t="s">
        <v>637</v>
      </c>
      <c r="G230" s="218" t="s">
        <v>638</v>
      </c>
      <c r="H230" s="219">
        <v>1</v>
      </c>
      <c r="I230" s="220"/>
      <c r="J230" s="221">
        <f>ROUND(I230*H230,2)</f>
        <v>0</v>
      </c>
      <c r="K230" s="217" t="s">
        <v>1</v>
      </c>
      <c r="L230" s="41"/>
      <c r="M230" s="222" t="s">
        <v>1</v>
      </c>
      <c r="N230" s="223" t="s">
        <v>44</v>
      </c>
      <c r="O230" s="88"/>
      <c r="P230" s="224">
        <f>O230*H230</f>
        <v>0</v>
      </c>
      <c r="Q230" s="224">
        <v>0.00012</v>
      </c>
      <c r="R230" s="224">
        <f>Q230*H230</f>
        <v>0.00012</v>
      </c>
      <c r="S230" s="224">
        <v>0</v>
      </c>
      <c r="T230" s="22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6" t="s">
        <v>206</v>
      </c>
      <c r="AT230" s="226" t="s">
        <v>140</v>
      </c>
      <c r="AU230" s="226" t="s">
        <v>146</v>
      </c>
      <c r="AY230" s="14" t="s">
        <v>137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4" t="s">
        <v>146</v>
      </c>
      <c r="BK230" s="227">
        <f>ROUND(I230*H230,2)</f>
        <v>0</v>
      </c>
      <c r="BL230" s="14" t="s">
        <v>206</v>
      </c>
      <c r="BM230" s="226" t="s">
        <v>639</v>
      </c>
    </row>
    <row r="231" s="12" customFormat="1" ht="22.8" customHeight="1">
      <c r="A231" s="12"/>
      <c r="B231" s="199"/>
      <c r="C231" s="200"/>
      <c r="D231" s="201" t="s">
        <v>77</v>
      </c>
      <c r="E231" s="213" t="s">
        <v>330</v>
      </c>
      <c r="F231" s="213" t="s">
        <v>331</v>
      </c>
      <c r="G231" s="200"/>
      <c r="H231" s="200"/>
      <c r="I231" s="203"/>
      <c r="J231" s="214">
        <f>BK231</f>
        <v>0</v>
      </c>
      <c r="K231" s="200"/>
      <c r="L231" s="205"/>
      <c r="M231" s="206"/>
      <c r="N231" s="207"/>
      <c r="O231" s="207"/>
      <c r="P231" s="208">
        <f>SUM(P232:P236)</f>
        <v>0</v>
      </c>
      <c r="Q231" s="207"/>
      <c r="R231" s="208">
        <f>SUM(R232:R236)</f>
        <v>0.43436361999999989</v>
      </c>
      <c r="S231" s="207"/>
      <c r="T231" s="209">
        <f>SUM(T232:T236)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0" t="s">
        <v>146</v>
      </c>
      <c r="AT231" s="211" t="s">
        <v>77</v>
      </c>
      <c r="AU231" s="211" t="s">
        <v>86</v>
      </c>
      <c r="AY231" s="210" t="s">
        <v>137</v>
      </c>
      <c r="BK231" s="212">
        <f>SUM(BK232:BK236)</f>
        <v>0</v>
      </c>
    </row>
    <row r="232" s="2" customFormat="1" ht="24.15" customHeight="1">
      <c r="A232" s="35"/>
      <c r="B232" s="36"/>
      <c r="C232" s="215" t="s">
        <v>640</v>
      </c>
      <c r="D232" s="215" t="s">
        <v>140</v>
      </c>
      <c r="E232" s="216" t="s">
        <v>641</v>
      </c>
      <c r="F232" s="217" t="s">
        <v>642</v>
      </c>
      <c r="G232" s="218" t="s">
        <v>175</v>
      </c>
      <c r="H232" s="219">
        <v>30</v>
      </c>
      <c r="I232" s="220"/>
      <c r="J232" s="221">
        <f>ROUND(I232*H232,2)</f>
        <v>0</v>
      </c>
      <c r="K232" s="217" t="s">
        <v>144</v>
      </c>
      <c r="L232" s="41"/>
      <c r="M232" s="222" t="s">
        <v>1</v>
      </c>
      <c r="N232" s="223" t="s">
        <v>44</v>
      </c>
      <c r="O232" s="88"/>
      <c r="P232" s="224">
        <f>O232*H232</f>
        <v>0</v>
      </c>
      <c r="Q232" s="224">
        <v>1.0000000000000001E-05</v>
      </c>
      <c r="R232" s="224">
        <f>Q232*H232</f>
        <v>0.00030000000000000003</v>
      </c>
      <c r="S232" s="224">
        <v>0</v>
      </c>
      <c r="T232" s="22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6" t="s">
        <v>206</v>
      </c>
      <c r="AT232" s="226" t="s">
        <v>140</v>
      </c>
      <c r="AU232" s="226" t="s">
        <v>146</v>
      </c>
      <c r="AY232" s="14" t="s">
        <v>137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4" t="s">
        <v>146</v>
      </c>
      <c r="BK232" s="227">
        <f>ROUND(I232*H232,2)</f>
        <v>0</v>
      </c>
      <c r="BL232" s="14" t="s">
        <v>206</v>
      </c>
      <c r="BM232" s="226" t="s">
        <v>643</v>
      </c>
    </row>
    <row r="233" s="2" customFormat="1" ht="24.15" customHeight="1">
      <c r="A233" s="35"/>
      <c r="B233" s="36"/>
      <c r="C233" s="215" t="s">
        <v>644</v>
      </c>
      <c r="D233" s="215" t="s">
        <v>140</v>
      </c>
      <c r="E233" s="216" t="s">
        <v>645</v>
      </c>
      <c r="F233" s="217" t="s">
        <v>646</v>
      </c>
      <c r="G233" s="218" t="s">
        <v>150</v>
      </c>
      <c r="H233" s="219">
        <v>49.600000000000001</v>
      </c>
      <c r="I233" s="220"/>
      <c r="J233" s="221">
        <f>ROUND(I233*H233,2)</f>
        <v>0</v>
      </c>
      <c r="K233" s="217" t="s">
        <v>144</v>
      </c>
      <c r="L233" s="41"/>
      <c r="M233" s="222" t="s">
        <v>1</v>
      </c>
      <c r="N233" s="223" t="s">
        <v>44</v>
      </c>
      <c r="O233" s="88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6" t="s">
        <v>206</v>
      </c>
      <c r="AT233" s="226" t="s">
        <v>140</v>
      </c>
      <c r="AU233" s="226" t="s">
        <v>146</v>
      </c>
      <c r="AY233" s="14" t="s">
        <v>137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4" t="s">
        <v>146</v>
      </c>
      <c r="BK233" s="227">
        <f>ROUND(I233*H233,2)</f>
        <v>0</v>
      </c>
      <c r="BL233" s="14" t="s">
        <v>206</v>
      </c>
      <c r="BM233" s="226" t="s">
        <v>647</v>
      </c>
    </row>
    <row r="234" s="2" customFormat="1" ht="14.4" customHeight="1">
      <c r="A234" s="35"/>
      <c r="B234" s="36"/>
      <c r="C234" s="228" t="s">
        <v>648</v>
      </c>
      <c r="D234" s="228" t="s">
        <v>270</v>
      </c>
      <c r="E234" s="229" t="s">
        <v>649</v>
      </c>
      <c r="F234" s="230" t="s">
        <v>650</v>
      </c>
      <c r="G234" s="231" t="s">
        <v>150</v>
      </c>
      <c r="H234" s="232">
        <v>52.079999999999998</v>
      </c>
      <c r="I234" s="233"/>
      <c r="J234" s="234">
        <f>ROUND(I234*H234,2)</f>
        <v>0</v>
      </c>
      <c r="K234" s="230" t="s">
        <v>144</v>
      </c>
      <c r="L234" s="235"/>
      <c r="M234" s="236" t="s">
        <v>1</v>
      </c>
      <c r="N234" s="237" t="s">
        <v>44</v>
      </c>
      <c r="O234" s="88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6" t="s">
        <v>273</v>
      </c>
      <c r="AT234" s="226" t="s">
        <v>270</v>
      </c>
      <c r="AU234" s="226" t="s">
        <v>146</v>
      </c>
      <c r="AY234" s="14" t="s">
        <v>137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4" t="s">
        <v>146</v>
      </c>
      <c r="BK234" s="227">
        <f>ROUND(I234*H234,2)</f>
        <v>0</v>
      </c>
      <c r="BL234" s="14" t="s">
        <v>206</v>
      </c>
      <c r="BM234" s="226" t="s">
        <v>651</v>
      </c>
    </row>
    <row r="235" s="2" customFormat="1" ht="24.15" customHeight="1">
      <c r="A235" s="35"/>
      <c r="B235" s="36"/>
      <c r="C235" s="215" t="s">
        <v>652</v>
      </c>
      <c r="D235" s="215" t="s">
        <v>140</v>
      </c>
      <c r="E235" s="216" t="s">
        <v>653</v>
      </c>
      <c r="F235" s="217" t="s">
        <v>654</v>
      </c>
      <c r="G235" s="218" t="s">
        <v>150</v>
      </c>
      <c r="H235" s="219">
        <v>573</v>
      </c>
      <c r="I235" s="220"/>
      <c r="J235" s="221">
        <f>ROUND(I235*H235,2)</f>
        <v>0</v>
      </c>
      <c r="K235" s="217" t="s">
        <v>144</v>
      </c>
      <c r="L235" s="41"/>
      <c r="M235" s="222" t="s">
        <v>1</v>
      </c>
      <c r="N235" s="223" t="s">
        <v>44</v>
      </c>
      <c r="O235" s="88"/>
      <c r="P235" s="224">
        <f>O235*H235</f>
        <v>0</v>
      </c>
      <c r="Q235" s="224">
        <v>1.0000000000000001E-05</v>
      </c>
      <c r="R235" s="224">
        <f>Q235*H235</f>
        <v>0.0057300000000000007</v>
      </c>
      <c r="S235" s="224">
        <v>0</v>
      </c>
      <c r="T235" s="22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6" t="s">
        <v>206</v>
      </c>
      <c r="AT235" s="226" t="s">
        <v>140</v>
      </c>
      <c r="AU235" s="226" t="s">
        <v>146</v>
      </c>
      <c r="AY235" s="14" t="s">
        <v>137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4" t="s">
        <v>146</v>
      </c>
      <c r="BK235" s="227">
        <f>ROUND(I235*H235,2)</f>
        <v>0</v>
      </c>
      <c r="BL235" s="14" t="s">
        <v>206</v>
      </c>
      <c r="BM235" s="226" t="s">
        <v>655</v>
      </c>
    </row>
    <row r="236" s="2" customFormat="1" ht="24.15" customHeight="1">
      <c r="A236" s="35"/>
      <c r="B236" s="36"/>
      <c r="C236" s="215" t="s">
        <v>656</v>
      </c>
      <c r="D236" s="215" t="s">
        <v>140</v>
      </c>
      <c r="E236" s="216" t="s">
        <v>657</v>
      </c>
      <c r="F236" s="217" t="s">
        <v>658</v>
      </c>
      <c r="G236" s="218" t="s">
        <v>150</v>
      </c>
      <c r="H236" s="219">
        <v>1647.4369999999999</v>
      </c>
      <c r="I236" s="220"/>
      <c r="J236" s="221">
        <f>ROUND(I236*H236,2)</f>
        <v>0</v>
      </c>
      <c r="K236" s="217" t="s">
        <v>144</v>
      </c>
      <c r="L236" s="41"/>
      <c r="M236" s="222" t="s">
        <v>1</v>
      </c>
      <c r="N236" s="223" t="s">
        <v>44</v>
      </c>
      <c r="O236" s="88"/>
      <c r="P236" s="224">
        <f>O236*H236</f>
        <v>0</v>
      </c>
      <c r="Q236" s="224">
        <v>0.00025999999999999998</v>
      </c>
      <c r="R236" s="224">
        <f>Q236*H236</f>
        <v>0.42833361999999992</v>
      </c>
      <c r="S236" s="224">
        <v>0</v>
      </c>
      <c r="T236" s="22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6" t="s">
        <v>206</v>
      </c>
      <c r="AT236" s="226" t="s">
        <v>140</v>
      </c>
      <c r="AU236" s="226" t="s">
        <v>146</v>
      </c>
      <c r="AY236" s="14" t="s">
        <v>137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4" t="s">
        <v>146</v>
      </c>
      <c r="BK236" s="227">
        <f>ROUND(I236*H236,2)</f>
        <v>0</v>
      </c>
      <c r="BL236" s="14" t="s">
        <v>206</v>
      </c>
      <c r="BM236" s="226" t="s">
        <v>659</v>
      </c>
    </row>
    <row r="237" s="12" customFormat="1" ht="25.92" customHeight="1">
      <c r="A237" s="12"/>
      <c r="B237" s="199"/>
      <c r="C237" s="200"/>
      <c r="D237" s="201" t="s">
        <v>77</v>
      </c>
      <c r="E237" s="202" t="s">
        <v>270</v>
      </c>
      <c r="F237" s="202" t="s">
        <v>336</v>
      </c>
      <c r="G237" s="200"/>
      <c r="H237" s="200"/>
      <c r="I237" s="203"/>
      <c r="J237" s="204">
        <f>BK237</f>
        <v>0</v>
      </c>
      <c r="K237" s="200"/>
      <c r="L237" s="205"/>
      <c r="M237" s="206"/>
      <c r="N237" s="207"/>
      <c r="O237" s="207"/>
      <c r="P237" s="208">
        <f>P238</f>
        <v>0</v>
      </c>
      <c r="Q237" s="207"/>
      <c r="R237" s="208">
        <f>R238</f>
        <v>0</v>
      </c>
      <c r="S237" s="207"/>
      <c r="T237" s="209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0" t="s">
        <v>152</v>
      </c>
      <c r="AT237" s="211" t="s">
        <v>77</v>
      </c>
      <c r="AU237" s="211" t="s">
        <v>78</v>
      </c>
      <c r="AY237" s="210" t="s">
        <v>137</v>
      </c>
      <c r="BK237" s="212">
        <f>BK238</f>
        <v>0</v>
      </c>
    </row>
    <row r="238" s="12" customFormat="1" ht="22.8" customHeight="1">
      <c r="A238" s="12"/>
      <c r="B238" s="199"/>
      <c r="C238" s="200"/>
      <c r="D238" s="201" t="s">
        <v>77</v>
      </c>
      <c r="E238" s="213" t="s">
        <v>660</v>
      </c>
      <c r="F238" s="213" t="s">
        <v>661</v>
      </c>
      <c r="G238" s="200"/>
      <c r="H238" s="200"/>
      <c r="I238" s="203"/>
      <c r="J238" s="214">
        <f>BK238</f>
        <v>0</v>
      </c>
      <c r="K238" s="200"/>
      <c r="L238" s="205"/>
      <c r="M238" s="206"/>
      <c r="N238" s="207"/>
      <c r="O238" s="207"/>
      <c r="P238" s="208">
        <f>P239</f>
        <v>0</v>
      </c>
      <c r="Q238" s="207"/>
      <c r="R238" s="208">
        <f>R239</f>
        <v>0</v>
      </c>
      <c r="S238" s="207"/>
      <c r="T238" s="209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0" t="s">
        <v>152</v>
      </c>
      <c r="AT238" s="211" t="s">
        <v>77</v>
      </c>
      <c r="AU238" s="211" t="s">
        <v>86</v>
      </c>
      <c r="AY238" s="210" t="s">
        <v>137</v>
      </c>
      <c r="BK238" s="212">
        <f>BK239</f>
        <v>0</v>
      </c>
    </row>
    <row r="239" s="2" customFormat="1" ht="14.4" customHeight="1">
      <c r="A239" s="35"/>
      <c r="B239" s="36"/>
      <c r="C239" s="215" t="s">
        <v>662</v>
      </c>
      <c r="D239" s="215" t="s">
        <v>140</v>
      </c>
      <c r="E239" s="216" t="s">
        <v>663</v>
      </c>
      <c r="F239" s="217" t="s">
        <v>664</v>
      </c>
      <c r="G239" s="218" t="s">
        <v>426</v>
      </c>
      <c r="H239" s="219">
        <v>1</v>
      </c>
      <c r="I239" s="220"/>
      <c r="J239" s="221">
        <f>ROUND(I239*H239,2)</f>
        <v>0</v>
      </c>
      <c r="K239" s="217" t="s">
        <v>1</v>
      </c>
      <c r="L239" s="41"/>
      <c r="M239" s="222" t="s">
        <v>1</v>
      </c>
      <c r="N239" s="223" t="s">
        <v>44</v>
      </c>
      <c r="O239" s="88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6" t="s">
        <v>342</v>
      </c>
      <c r="AT239" s="226" t="s">
        <v>140</v>
      </c>
      <c r="AU239" s="226" t="s">
        <v>146</v>
      </c>
      <c r="AY239" s="14" t="s">
        <v>137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4" t="s">
        <v>146</v>
      </c>
      <c r="BK239" s="227">
        <f>ROUND(I239*H239,2)</f>
        <v>0</v>
      </c>
      <c r="BL239" s="14" t="s">
        <v>342</v>
      </c>
      <c r="BM239" s="226" t="s">
        <v>665</v>
      </c>
    </row>
    <row r="240" s="12" customFormat="1" ht="25.92" customHeight="1">
      <c r="A240" s="12"/>
      <c r="B240" s="199"/>
      <c r="C240" s="200"/>
      <c r="D240" s="201" t="s">
        <v>77</v>
      </c>
      <c r="E240" s="202" t="s">
        <v>666</v>
      </c>
      <c r="F240" s="202" t="s">
        <v>667</v>
      </c>
      <c r="G240" s="200"/>
      <c r="H240" s="200"/>
      <c r="I240" s="203"/>
      <c r="J240" s="204">
        <f>BK240</f>
        <v>0</v>
      </c>
      <c r="K240" s="200"/>
      <c r="L240" s="205"/>
      <c r="M240" s="206"/>
      <c r="N240" s="207"/>
      <c r="O240" s="207"/>
      <c r="P240" s="208">
        <f>P241+P243+P246</f>
        <v>0</v>
      </c>
      <c r="Q240" s="207"/>
      <c r="R240" s="208">
        <f>R241+R243+R246</f>
        <v>0</v>
      </c>
      <c r="S240" s="207"/>
      <c r="T240" s="209">
        <f>T241+T243+T246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160</v>
      </c>
      <c r="AT240" s="211" t="s">
        <v>77</v>
      </c>
      <c r="AU240" s="211" t="s">
        <v>78</v>
      </c>
      <c r="AY240" s="210" t="s">
        <v>137</v>
      </c>
      <c r="BK240" s="212">
        <f>BK241+BK243+BK246</f>
        <v>0</v>
      </c>
    </row>
    <row r="241" s="12" customFormat="1" ht="22.8" customHeight="1">
      <c r="A241" s="12"/>
      <c r="B241" s="199"/>
      <c r="C241" s="200"/>
      <c r="D241" s="201" t="s">
        <v>77</v>
      </c>
      <c r="E241" s="213" t="s">
        <v>668</v>
      </c>
      <c r="F241" s="213" t="s">
        <v>669</v>
      </c>
      <c r="G241" s="200"/>
      <c r="H241" s="200"/>
      <c r="I241" s="203"/>
      <c r="J241" s="214">
        <f>BK241</f>
        <v>0</v>
      </c>
      <c r="K241" s="200"/>
      <c r="L241" s="205"/>
      <c r="M241" s="206"/>
      <c r="N241" s="207"/>
      <c r="O241" s="207"/>
      <c r="P241" s="208">
        <f>P242</f>
        <v>0</v>
      </c>
      <c r="Q241" s="207"/>
      <c r="R241" s="208">
        <f>R242</f>
        <v>0</v>
      </c>
      <c r="S241" s="207"/>
      <c r="T241" s="209">
        <f>T242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0" t="s">
        <v>160</v>
      </c>
      <c r="AT241" s="211" t="s">
        <v>77</v>
      </c>
      <c r="AU241" s="211" t="s">
        <v>86</v>
      </c>
      <c r="AY241" s="210" t="s">
        <v>137</v>
      </c>
      <c r="BK241" s="212">
        <f>BK242</f>
        <v>0</v>
      </c>
    </row>
    <row r="242" s="2" customFormat="1" ht="24.15" customHeight="1">
      <c r="A242" s="35"/>
      <c r="B242" s="36"/>
      <c r="C242" s="215" t="s">
        <v>670</v>
      </c>
      <c r="D242" s="215" t="s">
        <v>140</v>
      </c>
      <c r="E242" s="216" t="s">
        <v>671</v>
      </c>
      <c r="F242" s="217" t="s">
        <v>672</v>
      </c>
      <c r="G242" s="218" t="s">
        <v>673</v>
      </c>
      <c r="H242" s="219">
        <v>1</v>
      </c>
      <c r="I242" s="220"/>
      <c r="J242" s="221">
        <f>ROUND(I242*H242,2)</f>
        <v>0</v>
      </c>
      <c r="K242" s="217" t="s">
        <v>144</v>
      </c>
      <c r="L242" s="41"/>
      <c r="M242" s="222" t="s">
        <v>1</v>
      </c>
      <c r="N242" s="223" t="s">
        <v>44</v>
      </c>
      <c r="O242" s="88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6" t="s">
        <v>674</v>
      </c>
      <c r="AT242" s="226" t="s">
        <v>140</v>
      </c>
      <c r="AU242" s="226" t="s">
        <v>146</v>
      </c>
      <c r="AY242" s="14" t="s">
        <v>137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4" t="s">
        <v>146</v>
      </c>
      <c r="BK242" s="227">
        <f>ROUND(I242*H242,2)</f>
        <v>0</v>
      </c>
      <c r="BL242" s="14" t="s">
        <v>674</v>
      </c>
      <c r="BM242" s="226" t="s">
        <v>675</v>
      </c>
    </row>
    <row r="243" s="12" customFormat="1" ht="22.8" customHeight="1">
      <c r="A243" s="12"/>
      <c r="B243" s="199"/>
      <c r="C243" s="200"/>
      <c r="D243" s="201" t="s">
        <v>77</v>
      </c>
      <c r="E243" s="213" t="s">
        <v>676</v>
      </c>
      <c r="F243" s="213" t="s">
        <v>677</v>
      </c>
      <c r="G243" s="200"/>
      <c r="H243" s="200"/>
      <c r="I243" s="203"/>
      <c r="J243" s="214">
        <f>BK243</f>
        <v>0</v>
      </c>
      <c r="K243" s="200"/>
      <c r="L243" s="205"/>
      <c r="M243" s="206"/>
      <c r="N243" s="207"/>
      <c r="O243" s="207"/>
      <c r="P243" s="208">
        <f>SUM(P244:P245)</f>
        <v>0</v>
      </c>
      <c r="Q243" s="207"/>
      <c r="R243" s="208">
        <f>SUM(R244:R245)</f>
        <v>0</v>
      </c>
      <c r="S243" s="207"/>
      <c r="T243" s="209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0" t="s">
        <v>160</v>
      </c>
      <c r="AT243" s="211" t="s">
        <v>77</v>
      </c>
      <c r="AU243" s="211" t="s">
        <v>86</v>
      </c>
      <c r="AY243" s="210" t="s">
        <v>137</v>
      </c>
      <c r="BK243" s="212">
        <f>SUM(BK244:BK245)</f>
        <v>0</v>
      </c>
    </row>
    <row r="244" s="2" customFormat="1" ht="14.4" customHeight="1">
      <c r="A244" s="35"/>
      <c r="B244" s="36"/>
      <c r="C244" s="215" t="s">
        <v>678</v>
      </c>
      <c r="D244" s="215" t="s">
        <v>140</v>
      </c>
      <c r="E244" s="216" t="s">
        <v>679</v>
      </c>
      <c r="F244" s="217" t="s">
        <v>680</v>
      </c>
      <c r="G244" s="218" t="s">
        <v>426</v>
      </c>
      <c r="H244" s="219">
        <v>2</v>
      </c>
      <c r="I244" s="220"/>
      <c r="J244" s="221">
        <f>ROUND(I244*H244,2)</f>
        <v>0</v>
      </c>
      <c r="K244" s="217" t="s">
        <v>144</v>
      </c>
      <c r="L244" s="41"/>
      <c r="M244" s="222" t="s">
        <v>1</v>
      </c>
      <c r="N244" s="223" t="s">
        <v>44</v>
      </c>
      <c r="O244" s="88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6" t="s">
        <v>674</v>
      </c>
      <c r="AT244" s="226" t="s">
        <v>140</v>
      </c>
      <c r="AU244" s="226" t="s">
        <v>146</v>
      </c>
      <c r="AY244" s="14" t="s">
        <v>137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4" t="s">
        <v>146</v>
      </c>
      <c r="BK244" s="227">
        <f>ROUND(I244*H244,2)</f>
        <v>0</v>
      </c>
      <c r="BL244" s="14" t="s">
        <v>674</v>
      </c>
      <c r="BM244" s="226" t="s">
        <v>681</v>
      </c>
    </row>
    <row r="245" s="2" customFormat="1" ht="14.4" customHeight="1">
      <c r="A245" s="35"/>
      <c r="B245" s="36"/>
      <c r="C245" s="215" t="s">
        <v>682</v>
      </c>
      <c r="D245" s="215" t="s">
        <v>140</v>
      </c>
      <c r="E245" s="216" t="s">
        <v>683</v>
      </c>
      <c r="F245" s="217" t="s">
        <v>684</v>
      </c>
      <c r="G245" s="218" t="s">
        <v>175</v>
      </c>
      <c r="H245" s="219">
        <v>50</v>
      </c>
      <c r="I245" s="220"/>
      <c r="J245" s="221">
        <f>ROUND(I245*H245,2)</f>
        <v>0</v>
      </c>
      <c r="K245" s="217" t="s">
        <v>144</v>
      </c>
      <c r="L245" s="41"/>
      <c r="M245" s="222" t="s">
        <v>1</v>
      </c>
      <c r="N245" s="223" t="s">
        <v>44</v>
      </c>
      <c r="O245" s="88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6" t="s">
        <v>674</v>
      </c>
      <c r="AT245" s="226" t="s">
        <v>140</v>
      </c>
      <c r="AU245" s="226" t="s">
        <v>146</v>
      </c>
      <c r="AY245" s="14" t="s">
        <v>137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4" t="s">
        <v>146</v>
      </c>
      <c r="BK245" s="227">
        <f>ROUND(I245*H245,2)</f>
        <v>0</v>
      </c>
      <c r="BL245" s="14" t="s">
        <v>674</v>
      </c>
      <c r="BM245" s="226" t="s">
        <v>685</v>
      </c>
    </row>
    <row r="246" s="12" customFormat="1" ht="22.8" customHeight="1">
      <c r="A246" s="12"/>
      <c r="B246" s="199"/>
      <c r="C246" s="200"/>
      <c r="D246" s="201" t="s">
        <v>77</v>
      </c>
      <c r="E246" s="213" t="s">
        <v>686</v>
      </c>
      <c r="F246" s="213" t="s">
        <v>687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P247</f>
        <v>0</v>
      </c>
      <c r="Q246" s="207"/>
      <c r="R246" s="208">
        <f>R247</f>
        <v>0</v>
      </c>
      <c r="S246" s="207"/>
      <c r="T246" s="209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160</v>
      </c>
      <c r="AT246" s="211" t="s">
        <v>77</v>
      </c>
      <c r="AU246" s="211" t="s">
        <v>86</v>
      </c>
      <c r="AY246" s="210" t="s">
        <v>137</v>
      </c>
      <c r="BK246" s="212">
        <f>BK247</f>
        <v>0</v>
      </c>
    </row>
    <row r="247" s="2" customFormat="1" ht="14.4" customHeight="1">
      <c r="A247" s="35"/>
      <c r="B247" s="36"/>
      <c r="C247" s="215" t="s">
        <v>688</v>
      </c>
      <c r="D247" s="215" t="s">
        <v>140</v>
      </c>
      <c r="E247" s="216" t="s">
        <v>689</v>
      </c>
      <c r="F247" s="217" t="s">
        <v>690</v>
      </c>
      <c r="G247" s="218" t="s">
        <v>638</v>
      </c>
      <c r="H247" s="219">
        <v>1</v>
      </c>
      <c r="I247" s="220"/>
      <c r="J247" s="221">
        <f>ROUND(I247*H247,2)</f>
        <v>0</v>
      </c>
      <c r="K247" s="217" t="s">
        <v>144</v>
      </c>
      <c r="L247" s="41"/>
      <c r="M247" s="238" t="s">
        <v>1</v>
      </c>
      <c r="N247" s="239" t="s">
        <v>44</v>
      </c>
      <c r="O247" s="240"/>
      <c r="P247" s="241">
        <f>O247*H247</f>
        <v>0</v>
      </c>
      <c r="Q247" s="241">
        <v>0</v>
      </c>
      <c r="R247" s="241">
        <f>Q247*H247</f>
        <v>0</v>
      </c>
      <c r="S247" s="241">
        <v>0</v>
      </c>
      <c r="T247" s="24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6" t="s">
        <v>674</v>
      </c>
      <c r="AT247" s="226" t="s">
        <v>140</v>
      </c>
      <c r="AU247" s="226" t="s">
        <v>146</v>
      </c>
      <c r="AY247" s="14" t="s">
        <v>137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4" t="s">
        <v>146</v>
      </c>
      <c r="BK247" s="227">
        <f>ROUND(I247*H247,2)</f>
        <v>0</v>
      </c>
      <c r="BL247" s="14" t="s">
        <v>674</v>
      </c>
      <c r="BM247" s="226" t="s">
        <v>691</v>
      </c>
    </row>
    <row r="248" s="2" customFormat="1" ht="6.96" customHeight="1">
      <c r="A248" s="35"/>
      <c r="B248" s="63"/>
      <c r="C248" s="64"/>
      <c r="D248" s="64"/>
      <c r="E248" s="64"/>
      <c r="F248" s="64"/>
      <c r="G248" s="64"/>
      <c r="H248" s="64"/>
      <c r="I248" s="64"/>
      <c r="J248" s="64"/>
      <c r="K248" s="64"/>
      <c r="L248" s="41"/>
      <c r="M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</row>
  </sheetData>
  <sheetProtection sheet="1" autoFilter="0" formatColumns="0" formatRows="0" objects="1" scenarios="1" spinCount="100000" saltValue="DeoyT5Ep6VSown4horyFSQynSvQVv5wSsTbbUrKOkMo2lMMNzt8od6h/IR8wgccLyCuAjIXTroEmmchQ50uG2g==" hashValue="YTK9aLVeB1FMepazIpY/7ps6hPmIBHroF6YHfPw2DQwC19mM8cS7QyDylWxckJfvvOXXF3+WILiQLL4nNZFMSQ==" algorithmName="SHA-512" password="CC35"/>
  <autoFilter ref="C136:K24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STAVEBNÍ ÚPRAVY PODKROVÍ CSS JESENÍK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29. 10. 2020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ROUND((SUM(BE118:BE121)),  2)</f>
        <v>0</v>
      </c>
      <c r="G33" s="35"/>
      <c r="H33" s="35"/>
      <c r="I33" s="152">
        <v>0.20999999999999999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ROUND((SUM(BF118:BF121)),  2)</f>
        <v>0</v>
      </c>
      <c r="G34" s="35"/>
      <c r="H34" s="35"/>
      <c r="I34" s="152">
        <v>0.14999999999999999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ROUND((SUM(BG118:BG121)),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ROUND((SUM(BH118:BH121)),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STAVEBNÍ ÚPRAVY PODKROVÍ CSS JESENÍK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1922c - Zdravotechnika a ÚT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Jeseník</v>
      </c>
      <c r="G89" s="37"/>
      <c r="H89" s="37"/>
      <c r="I89" s="29" t="s">
        <v>22</v>
      </c>
      <c r="J89" s="76" t="str">
        <f>IF(J12="","",J12)</f>
        <v>29. 10. 2020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Centrum sociálních služeb Jeseník</v>
      </c>
      <c r="G91" s="37"/>
      <c r="H91" s="37"/>
      <c r="I91" s="29" t="s">
        <v>30</v>
      </c>
      <c r="J91" s="33" t="str">
        <f>E21</f>
        <v>DIK Jeseník spol. s 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DIK Jeseník s.r.o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108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693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122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STAVEBNÍ ÚPRAVY PODKROVÍ CSS JESENÍK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98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1922c - Zdravotechnika a ÚT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Jeseník</v>
      </c>
      <c r="G112" s="37"/>
      <c r="H112" s="37"/>
      <c r="I112" s="29" t="s">
        <v>22</v>
      </c>
      <c r="J112" s="76" t="str">
        <f>IF(J12="","",J12)</f>
        <v>29. 10. 2020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5.65" customHeight="1">
      <c r="A114" s="35"/>
      <c r="B114" s="36"/>
      <c r="C114" s="29" t="s">
        <v>24</v>
      </c>
      <c r="D114" s="37"/>
      <c r="E114" s="37"/>
      <c r="F114" s="24" t="str">
        <f>E15</f>
        <v>Centrum sociálních služeb Jeseník</v>
      </c>
      <c r="G114" s="37"/>
      <c r="H114" s="37"/>
      <c r="I114" s="29" t="s">
        <v>30</v>
      </c>
      <c r="J114" s="33" t="str">
        <f>E21</f>
        <v>DIK Jeseník spol. s r.o.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35</v>
      </c>
      <c r="J115" s="33" t="str">
        <f>E24</f>
        <v>DIK Jeseník s.r.o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123</v>
      </c>
      <c r="D117" s="191" t="s">
        <v>63</v>
      </c>
      <c r="E117" s="191" t="s">
        <v>59</v>
      </c>
      <c r="F117" s="191" t="s">
        <v>60</v>
      </c>
      <c r="G117" s="191" t="s">
        <v>124</v>
      </c>
      <c r="H117" s="191" t="s">
        <v>125</v>
      </c>
      <c r="I117" s="191" t="s">
        <v>126</v>
      </c>
      <c r="J117" s="191" t="s">
        <v>102</v>
      </c>
      <c r="K117" s="192" t="s">
        <v>127</v>
      </c>
      <c r="L117" s="193"/>
      <c r="M117" s="97" t="s">
        <v>1</v>
      </c>
      <c r="N117" s="98" t="s">
        <v>42</v>
      </c>
      <c r="O117" s="98" t="s">
        <v>128</v>
      </c>
      <c r="P117" s="98" t="s">
        <v>129</v>
      </c>
      <c r="Q117" s="98" t="s">
        <v>130</v>
      </c>
      <c r="R117" s="98" t="s">
        <v>131</v>
      </c>
      <c r="S117" s="98" t="s">
        <v>132</v>
      </c>
      <c r="T117" s="99" t="s">
        <v>133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134</v>
      </c>
      <c r="D118" s="37"/>
      <c r="E118" s="37"/>
      <c r="F118" s="37"/>
      <c r="G118" s="37"/>
      <c r="H118" s="37"/>
      <c r="I118" s="37"/>
      <c r="J118" s="194">
        <f>BK118</f>
        <v>0</v>
      </c>
      <c r="K118" s="37"/>
      <c r="L118" s="41"/>
      <c r="M118" s="100"/>
      <c r="N118" s="195"/>
      <c r="O118" s="101"/>
      <c r="P118" s="196">
        <f>P119</f>
        <v>0</v>
      </c>
      <c r="Q118" s="101"/>
      <c r="R118" s="196">
        <f>R119</f>
        <v>0</v>
      </c>
      <c r="S118" s="101"/>
      <c r="T118" s="197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77</v>
      </c>
      <c r="AU118" s="14" t="s">
        <v>104</v>
      </c>
      <c r="BK118" s="198">
        <f>BK119</f>
        <v>0</v>
      </c>
    </row>
    <row r="119" s="12" customFormat="1" ht="25.92" customHeight="1">
      <c r="A119" s="12"/>
      <c r="B119" s="199"/>
      <c r="C119" s="200"/>
      <c r="D119" s="201" t="s">
        <v>77</v>
      </c>
      <c r="E119" s="202" t="s">
        <v>237</v>
      </c>
      <c r="F119" s="202" t="s">
        <v>238</v>
      </c>
      <c r="G119" s="200"/>
      <c r="H119" s="200"/>
      <c r="I119" s="203"/>
      <c r="J119" s="204">
        <f>BK119</f>
        <v>0</v>
      </c>
      <c r="K119" s="200"/>
      <c r="L119" s="205"/>
      <c r="M119" s="206"/>
      <c r="N119" s="207"/>
      <c r="O119" s="207"/>
      <c r="P119" s="208">
        <f>P120</f>
        <v>0</v>
      </c>
      <c r="Q119" s="207"/>
      <c r="R119" s="208">
        <f>R120</f>
        <v>0</v>
      </c>
      <c r="S119" s="207"/>
      <c r="T119" s="20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146</v>
      </c>
      <c r="AT119" s="211" t="s">
        <v>77</v>
      </c>
      <c r="AU119" s="211" t="s">
        <v>78</v>
      </c>
      <c r="AY119" s="210" t="s">
        <v>137</v>
      </c>
      <c r="BK119" s="212">
        <f>BK120</f>
        <v>0</v>
      </c>
    </row>
    <row r="120" s="12" customFormat="1" ht="22.8" customHeight="1">
      <c r="A120" s="12"/>
      <c r="B120" s="199"/>
      <c r="C120" s="200"/>
      <c r="D120" s="201" t="s">
        <v>77</v>
      </c>
      <c r="E120" s="213" t="s">
        <v>694</v>
      </c>
      <c r="F120" s="213" t="s">
        <v>695</v>
      </c>
      <c r="G120" s="200"/>
      <c r="H120" s="200"/>
      <c r="I120" s="203"/>
      <c r="J120" s="214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0</v>
      </c>
      <c r="S120" s="207"/>
      <c r="T120" s="20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146</v>
      </c>
      <c r="AT120" s="211" t="s">
        <v>77</v>
      </c>
      <c r="AU120" s="211" t="s">
        <v>86</v>
      </c>
      <c r="AY120" s="210" t="s">
        <v>137</v>
      </c>
      <c r="BK120" s="212">
        <f>BK121</f>
        <v>0</v>
      </c>
    </row>
    <row r="121" s="2" customFormat="1" ht="24.15" customHeight="1">
      <c r="A121" s="35"/>
      <c r="B121" s="36"/>
      <c r="C121" s="215" t="s">
        <v>86</v>
      </c>
      <c r="D121" s="215" t="s">
        <v>140</v>
      </c>
      <c r="E121" s="216" t="s">
        <v>696</v>
      </c>
      <c r="F121" s="217" t="s">
        <v>697</v>
      </c>
      <c r="G121" s="218" t="s">
        <v>638</v>
      </c>
      <c r="H121" s="219">
        <v>1</v>
      </c>
      <c r="I121" s="220"/>
      <c r="J121" s="221">
        <f>ROUND(I121*H121,2)</f>
        <v>0</v>
      </c>
      <c r="K121" s="217" t="s">
        <v>1</v>
      </c>
      <c r="L121" s="41"/>
      <c r="M121" s="238" t="s">
        <v>1</v>
      </c>
      <c r="N121" s="239" t="s">
        <v>44</v>
      </c>
      <c r="O121" s="240"/>
      <c r="P121" s="241">
        <f>O121*H121</f>
        <v>0</v>
      </c>
      <c r="Q121" s="241">
        <v>0</v>
      </c>
      <c r="R121" s="241">
        <f>Q121*H121</f>
        <v>0</v>
      </c>
      <c r="S121" s="241">
        <v>0</v>
      </c>
      <c r="T121" s="24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206</v>
      </c>
      <c r="AT121" s="226" t="s">
        <v>140</v>
      </c>
      <c r="AU121" s="226" t="s">
        <v>146</v>
      </c>
      <c r="AY121" s="14" t="s">
        <v>137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146</v>
      </c>
      <c r="BK121" s="227">
        <f>ROUND(I121*H121,2)</f>
        <v>0</v>
      </c>
      <c r="BL121" s="14" t="s">
        <v>206</v>
      </c>
      <c r="BM121" s="226" t="s">
        <v>698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Ie8ccHc8uZQfzer1mSZUf5MMWWZpSl9E6hJng7NBdHPC1+whyi8fmgwgE+zeVCnrw1qGP8OM/XqQVZRc5/Ob5w==" hashValue="yX2DUOPWM0vHAw92gtDk43cLc/2INZkF3gMuNNCp4rfAbCmXfDE4UM/LnWxW65I8R6q9kgF16VKnme0QpqYxQw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STAVEBNÍ ÚPRAVY PODKROVÍ CSS JESENÍK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699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29. 10. 2020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ROUND((SUM(BE118:BE121)),  2)</f>
        <v>0</v>
      </c>
      <c r="G33" s="35"/>
      <c r="H33" s="35"/>
      <c r="I33" s="152">
        <v>0.20999999999999999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ROUND((SUM(BF118:BF121)),  2)</f>
        <v>0</v>
      </c>
      <c r="G34" s="35"/>
      <c r="H34" s="35"/>
      <c r="I34" s="152">
        <v>0.14999999999999999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ROUND((SUM(BG118:BG121)),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ROUND((SUM(BH118:BH121)),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STAVEBNÍ ÚPRAVY PODKROVÍ CSS JESENÍK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1922d - Elektroinstalace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Jeseník</v>
      </c>
      <c r="G89" s="37"/>
      <c r="H89" s="37"/>
      <c r="I89" s="29" t="s">
        <v>22</v>
      </c>
      <c r="J89" s="76" t="str">
        <f>IF(J12="","",J12)</f>
        <v>29. 10. 2020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Centrum sociálních služeb Jeseník</v>
      </c>
      <c r="G91" s="37"/>
      <c r="H91" s="37"/>
      <c r="I91" s="29" t="s">
        <v>30</v>
      </c>
      <c r="J91" s="33" t="str">
        <f>E21</f>
        <v>DIK Jeseník spol. s 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DIK Jeseník s.r.o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119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120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122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STAVEBNÍ ÚPRAVY PODKROVÍ CSS JESENÍK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98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1922d - Elektroinstalace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Jeseník</v>
      </c>
      <c r="G112" s="37"/>
      <c r="H112" s="37"/>
      <c r="I112" s="29" t="s">
        <v>22</v>
      </c>
      <c r="J112" s="76" t="str">
        <f>IF(J12="","",J12)</f>
        <v>29. 10. 2020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5.65" customHeight="1">
      <c r="A114" s="35"/>
      <c r="B114" s="36"/>
      <c r="C114" s="29" t="s">
        <v>24</v>
      </c>
      <c r="D114" s="37"/>
      <c r="E114" s="37"/>
      <c r="F114" s="24" t="str">
        <f>E15</f>
        <v>Centrum sociálních služeb Jeseník</v>
      </c>
      <c r="G114" s="37"/>
      <c r="H114" s="37"/>
      <c r="I114" s="29" t="s">
        <v>30</v>
      </c>
      <c r="J114" s="33" t="str">
        <f>E21</f>
        <v>DIK Jeseník spol. s r.o.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35</v>
      </c>
      <c r="J115" s="33" t="str">
        <f>E24</f>
        <v>DIK Jeseník s.r.o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123</v>
      </c>
      <c r="D117" s="191" t="s">
        <v>63</v>
      </c>
      <c r="E117" s="191" t="s">
        <v>59</v>
      </c>
      <c r="F117" s="191" t="s">
        <v>60</v>
      </c>
      <c r="G117" s="191" t="s">
        <v>124</v>
      </c>
      <c r="H117" s="191" t="s">
        <v>125</v>
      </c>
      <c r="I117" s="191" t="s">
        <v>126</v>
      </c>
      <c r="J117" s="191" t="s">
        <v>102</v>
      </c>
      <c r="K117" s="192" t="s">
        <v>127</v>
      </c>
      <c r="L117" s="193"/>
      <c r="M117" s="97" t="s">
        <v>1</v>
      </c>
      <c r="N117" s="98" t="s">
        <v>42</v>
      </c>
      <c r="O117" s="98" t="s">
        <v>128</v>
      </c>
      <c r="P117" s="98" t="s">
        <v>129</v>
      </c>
      <c r="Q117" s="98" t="s">
        <v>130</v>
      </c>
      <c r="R117" s="98" t="s">
        <v>131</v>
      </c>
      <c r="S117" s="98" t="s">
        <v>132</v>
      </c>
      <c r="T117" s="99" t="s">
        <v>133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134</v>
      </c>
      <c r="D118" s="37"/>
      <c r="E118" s="37"/>
      <c r="F118" s="37"/>
      <c r="G118" s="37"/>
      <c r="H118" s="37"/>
      <c r="I118" s="37"/>
      <c r="J118" s="194">
        <f>BK118</f>
        <v>0</v>
      </c>
      <c r="K118" s="37"/>
      <c r="L118" s="41"/>
      <c r="M118" s="100"/>
      <c r="N118" s="195"/>
      <c r="O118" s="101"/>
      <c r="P118" s="196">
        <f>P119</f>
        <v>0</v>
      </c>
      <c r="Q118" s="101"/>
      <c r="R118" s="196">
        <f>R119</f>
        <v>0</v>
      </c>
      <c r="S118" s="101"/>
      <c r="T118" s="197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77</v>
      </c>
      <c r="AU118" s="14" t="s">
        <v>104</v>
      </c>
      <c r="BK118" s="198">
        <f>BK119</f>
        <v>0</v>
      </c>
    </row>
    <row r="119" s="12" customFormat="1" ht="25.92" customHeight="1">
      <c r="A119" s="12"/>
      <c r="B119" s="199"/>
      <c r="C119" s="200"/>
      <c r="D119" s="201" t="s">
        <v>77</v>
      </c>
      <c r="E119" s="202" t="s">
        <v>270</v>
      </c>
      <c r="F119" s="202" t="s">
        <v>336</v>
      </c>
      <c r="G119" s="200"/>
      <c r="H119" s="200"/>
      <c r="I119" s="203"/>
      <c r="J119" s="204">
        <f>BK119</f>
        <v>0</v>
      </c>
      <c r="K119" s="200"/>
      <c r="L119" s="205"/>
      <c r="M119" s="206"/>
      <c r="N119" s="207"/>
      <c r="O119" s="207"/>
      <c r="P119" s="208">
        <f>P120</f>
        <v>0</v>
      </c>
      <c r="Q119" s="207"/>
      <c r="R119" s="208">
        <f>R120</f>
        <v>0</v>
      </c>
      <c r="S119" s="207"/>
      <c r="T119" s="209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152</v>
      </c>
      <c r="AT119" s="211" t="s">
        <v>77</v>
      </c>
      <c r="AU119" s="211" t="s">
        <v>78</v>
      </c>
      <c r="AY119" s="210" t="s">
        <v>137</v>
      </c>
      <c r="BK119" s="212">
        <f>BK120</f>
        <v>0</v>
      </c>
    </row>
    <row r="120" s="12" customFormat="1" ht="22.8" customHeight="1">
      <c r="A120" s="12"/>
      <c r="B120" s="199"/>
      <c r="C120" s="200"/>
      <c r="D120" s="201" t="s">
        <v>77</v>
      </c>
      <c r="E120" s="213" t="s">
        <v>337</v>
      </c>
      <c r="F120" s="213" t="s">
        <v>338</v>
      </c>
      <c r="G120" s="200"/>
      <c r="H120" s="200"/>
      <c r="I120" s="203"/>
      <c r="J120" s="214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0</v>
      </c>
      <c r="S120" s="207"/>
      <c r="T120" s="20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152</v>
      </c>
      <c r="AT120" s="211" t="s">
        <v>77</v>
      </c>
      <c r="AU120" s="211" t="s">
        <v>86</v>
      </c>
      <c r="AY120" s="210" t="s">
        <v>137</v>
      </c>
      <c r="BK120" s="212">
        <f>BK121</f>
        <v>0</v>
      </c>
    </row>
    <row r="121" s="2" customFormat="1" ht="24.15" customHeight="1">
      <c r="A121" s="35"/>
      <c r="B121" s="36"/>
      <c r="C121" s="215" t="s">
        <v>86</v>
      </c>
      <c r="D121" s="215" t="s">
        <v>140</v>
      </c>
      <c r="E121" s="216" t="s">
        <v>700</v>
      </c>
      <c r="F121" s="217" t="s">
        <v>701</v>
      </c>
      <c r="G121" s="218" t="s">
        <v>638</v>
      </c>
      <c r="H121" s="219">
        <v>1</v>
      </c>
      <c r="I121" s="220"/>
      <c r="J121" s="221">
        <f>ROUND(I121*H121,2)</f>
        <v>0</v>
      </c>
      <c r="K121" s="217" t="s">
        <v>1</v>
      </c>
      <c r="L121" s="41"/>
      <c r="M121" s="238" t="s">
        <v>1</v>
      </c>
      <c r="N121" s="239" t="s">
        <v>44</v>
      </c>
      <c r="O121" s="240"/>
      <c r="P121" s="241">
        <f>O121*H121</f>
        <v>0</v>
      </c>
      <c r="Q121" s="241">
        <v>0</v>
      </c>
      <c r="R121" s="241">
        <f>Q121*H121</f>
        <v>0</v>
      </c>
      <c r="S121" s="241">
        <v>0</v>
      </c>
      <c r="T121" s="24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342</v>
      </c>
      <c r="AT121" s="226" t="s">
        <v>140</v>
      </c>
      <c r="AU121" s="226" t="s">
        <v>146</v>
      </c>
      <c r="AY121" s="14" t="s">
        <v>137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146</v>
      </c>
      <c r="BK121" s="227">
        <f>ROUND(I121*H121,2)</f>
        <v>0</v>
      </c>
      <c r="BL121" s="14" t="s">
        <v>342</v>
      </c>
      <c r="BM121" s="226" t="s">
        <v>702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3qhN2tV4Z2u0yypq1BYJwhhN5xtCw5/BDEn9rgWI6x/Sb/wZI1U+IEynyWywOHKP03N/loVbEuEmZnHohuP3Gw==" hashValue="9OkNMArNgLhChHqz+/GgbzVWCUly+6AlLCDP3pbPO+1inMdyCsC/Rq7huhr7ANzCOPuOoBw3AeivIl8C/sR8P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</dc:creator>
  <cp:lastModifiedBy>Dell</cp:lastModifiedBy>
  <dcterms:created xsi:type="dcterms:W3CDTF">2020-11-10T10:56:07Z</dcterms:created>
  <dcterms:modified xsi:type="dcterms:W3CDTF">2020-11-10T10:56:13Z</dcterms:modified>
</cp:coreProperties>
</file>